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5381E308-3871-4AC0-9CD7-5B4003C609F2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9" l="1"/>
  <c r="C32" i="9"/>
  <c r="C28" i="9"/>
  <c r="C13" i="9"/>
  <c r="C29" i="9"/>
  <c r="C25" i="9"/>
  <c r="C24" i="9"/>
  <c r="C22" i="9"/>
  <c r="C30" i="9"/>
  <c r="C23" i="9"/>
  <c r="C18" i="9"/>
  <c r="C16" i="9"/>
  <c r="C11" i="9"/>
  <c r="C17" i="9"/>
  <c r="C15" i="9"/>
  <c r="C7" i="9"/>
  <c r="C6" i="9"/>
  <c r="S33" i="3"/>
  <c r="S32" i="3"/>
  <c r="S31" i="3"/>
  <c r="S30" i="3"/>
  <c r="S27" i="3"/>
  <c r="S23" i="3"/>
  <c r="S22" i="3"/>
  <c r="S21" i="3"/>
  <c r="S20" i="3"/>
  <c r="S17" i="3"/>
  <c r="S18" i="3"/>
  <c r="S16" i="3"/>
  <c r="S11" i="3"/>
  <c r="S12" i="3"/>
  <c r="S10" i="3"/>
  <c r="S9" i="3"/>
  <c r="S13" i="3"/>
  <c r="S7" i="3"/>
  <c r="S8" i="3"/>
  <c r="S6" i="3"/>
  <c r="S5" i="3"/>
  <c r="S4" i="3"/>
  <c r="C19" i="9"/>
  <c r="C20" i="9"/>
  <c r="C8" i="9"/>
  <c r="C14" i="9"/>
  <c r="S29" i="3"/>
  <c r="S28" i="3"/>
  <c r="S19" i="3"/>
  <c r="C26" i="9"/>
  <c r="C34" i="9"/>
  <c r="C12" i="9"/>
  <c r="C9" i="9"/>
  <c r="J6" i="6"/>
  <c r="S34" i="3"/>
  <c r="S3" i="3"/>
  <c r="C10" i="9"/>
  <c r="C31" i="9"/>
  <c r="C21" i="9"/>
  <c r="C27" i="9"/>
  <c r="S35" i="3"/>
  <c r="S24" i="3"/>
  <c r="W27" i="2"/>
  <c r="W6" i="2"/>
  <c r="W14" i="2"/>
  <c r="W18" i="2"/>
  <c r="W5" i="2"/>
  <c r="W20" i="2"/>
  <c r="W29" i="2"/>
  <c r="W16" i="2"/>
  <c r="W10" i="2"/>
  <c r="W13" i="2"/>
  <c r="W9" i="2"/>
  <c r="W17" i="2"/>
  <c r="W7" i="2"/>
  <c r="W11" i="2"/>
  <c r="W19" i="2"/>
  <c r="W28" i="2"/>
  <c r="W32" i="2"/>
  <c r="W31" i="2"/>
  <c r="W25" i="2"/>
  <c r="W22" i="2"/>
  <c r="W23" i="2"/>
  <c r="W26" i="2"/>
  <c r="W24" i="2"/>
  <c r="W33" i="2"/>
  <c r="W15" i="2"/>
  <c r="W21" i="2"/>
  <c r="W12" i="2"/>
  <c r="W30" i="2"/>
  <c r="Q27" i="2"/>
  <c r="Q6" i="2"/>
  <c r="Q14" i="2"/>
  <c r="Q18" i="2"/>
  <c r="Q5" i="2"/>
  <c r="Q20" i="2"/>
  <c r="Q29" i="2"/>
  <c r="Q16" i="2"/>
  <c r="Q10" i="2"/>
  <c r="Q13" i="2"/>
  <c r="Q9" i="2"/>
  <c r="Q17" i="2"/>
  <c r="Q7" i="2"/>
  <c r="Q11" i="2"/>
  <c r="Q19" i="2"/>
  <c r="Q28" i="2"/>
  <c r="Q32" i="2"/>
  <c r="Q31" i="2"/>
  <c r="Q25" i="2"/>
  <c r="Q22" i="2"/>
  <c r="Q23" i="2"/>
  <c r="Q26" i="2"/>
  <c r="Q24" i="2"/>
  <c r="Q33" i="2"/>
  <c r="Q15" i="2"/>
  <c r="Q21" i="2"/>
  <c r="Q12" i="2"/>
  <c r="Q30" i="2"/>
  <c r="K27" i="2"/>
  <c r="K6" i="2"/>
  <c r="K14" i="2"/>
  <c r="K18" i="2"/>
  <c r="K5" i="2"/>
  <c r="K20" i="2"/>
  <c r="K29" i="2"/>
  <c r="K16" i="2"/>
  <c r="K10" i="2"/>
  <c r="K13" i="2"/>
  <c r="K9" i="2"/>
  <c r="K17" i="2"/>
  <c r="K7" i="2"/>
  <c r="K11" i="2"/>
  <c r="K19" i="2"/>
  <c r="K28" i="2"/>
  <c r="K32" i="2"/>
  <c r="K31" i="2"/>
  <c r="K25" i="2"/>
  <c r="K22" i="2"/>
  <c r="K23" i="2"/>
  <c r="K26" i="2"/>
  <c r="K24" i="2"/>
  <c r="K33" i="2"/>
  <c r="K15" i="2"/>
  <c r="K21" i="2"/>
  <c r="K12" i="2"/>
  <c r="K30" i="2"/>
  <c r="W8" i="2"/>
  <c r="Q8" i="2"/>
  <c r="K8" i="2"/>
  <c r="D17" i="9" l="1"/>
  <c r="D12" i="9"/>
  <c r="D34" i="9"/>
  <c r="D18" i="9"/>
  <c r="D20" i="9"/>
  <c r="D32" i="9"/>
  <c r="D8" i="9"/>
  <c r="D25" i="9"/>
  <c r="D30" i="9"/>
  <c r="D15" i="9"/>
  <c r="D19" i="9"/>
  <c r="D31" i="9"/>
  <c r="D10" i="9"/>
  <c r="D13" i="9"/>
  <c r="D22" i="9"/>
  <c r="D6" i="9"/>
  <c r="D9" i="9"/>
  <c r="D16" i="9"/>
  <c r="D7" i="9"/>
  <c r="D21" i="9"/>
  <c r="D29" i="9"/>
  <c r="D28" i="9"/>
  <c r="D23" i="9"/>
  <c r="D27" i="9"/>
  <c r="D11" i="9"/>
  <c r="V6" i="6"/>
  <c r="P6" i="6"/>
  <c r="D6" i="6"/>
  <c r="G4" i="5"/>
  <c r="F4" i="5"/>
  <c r="E4" i="5"/>
  <c r="R10" i="3"/>
  <c r="R12" i="3"/>
  <c r="R31" i="3"/>
  <c r="D24" i="9"/>
  <c r="D26" i="9"/>
  <c r="D33" i="9"/>
  <c r="D14" i="9"/>
  <c r="V19" i="6"/>
  <c r="P19" i="6"/>
  <c r="J19" i="6"/>
  <c r="D19" i="6"/>
  <c r="R29" i="3"/>
  <c r="R32" i="3"/>
  <c r="R27" i="3"/>
  <c r="R35" i="3"/>
  <c r="R11" i="3"/>
  <c r="R33" i="3"/>
  <c r="R34" i="3"/>
  <c r="R28" i="3"/>
  <c r="R30" i="3"/>
  <c r="R5" i="3"/>
  <c r="R6" i="3"/>
  <c r="R7" i="3"/>
  <c r="R4" i="3"/>
  <c r="R13" i="3"/>
  <c r="R3" i="3"/>
  <c r="R8" i="3"/>
  <c r="R9" i="3"/>
  <c r="R21" i="3"/>
  <c r="C4" i="5"/>
  <c r="D21" i="6"/>
  <c r="J21" i="6"/>
  <c r="P21" i="6"/>
  <c r="V21" i="6"/>
  <c r="R19" i="3"/>
  <c r="R24" i="3"/>
  <c r="V20" i="6"/>
  <c r="V22" i="6"/>
  <c r="P20" i="6"/>
  <c r="P22" i="6"/>
  <c r="J20" i="6"/>
  <c r="J22" i="6"/>
  <c r="D20" i="6"/>
  <c r="D22" i="6"/>
  <c r="D18" i="2" l="1"/>
  <c r="E18" i="2" s="1"/>
  <c r="D6" i="2"/>
  <c r="E6" i="2" s="1"/>
  <c r="D30" i="2"/>
  <c r="E30" i="2" s="1"/>
  <c r="D20" i="2"/>
  <c r="E20" i="2" s="1"/>
  <c r="R22" i="3"/>
  <c r="V9" i="6"/>
  <c r="V14" i="6"/>
  <c r="V7" i="6"/>
  <c r="V11" i="6"/>
  <c r="V13" i="6"/>
  <c r="V12" i="6"/>
  <c r="V15" i="6"/>
  <c r="V10" i="6"/>
  <c r="V17" i="6"/>
  <c r="V26" i="6"/>
  <c r="V24" i="6"/>
  <c r="V18" i="6"/>
  <c r="V16" i="6"/>
  <c r="V23" i="6"/>
  <c r="V29" i="6"/>
  <c r="V28" i="6"/>
  <c r="V27" i="6"/>
  <c r="V30" i="6"/>
  <c r="V25" i="6"/>
  <c r="V33" i="6"/>
  <c r="V31" i="6"/>
  <c r="V34" i="6"/>
  <c r="V32" i="6"/>
  <c r="P9" i="6"/>
  <c r="P14" i="6"/>
  <c r="P7" i="6"/>
  <c r="P11" i="6"/>
  <c r="P13" i="6"/>
  <c r="P12" i="6"/>
  <c r="P15" i="6"/>
  <c r="P10" i="6"/>
  <c r="P17" i="6"/>
  <c r="P26" i="6"/>
  <c r="P24" i="6"/>
  <c r="P18" i="6"/>
  <c r="P16" i="6"/>
  <c r="P23" i="6"/>
  <c r="P29" i="6"/>
  <c r="P28" i="6"/>
  <c r="P27" i="6"/>
  <c r="P30" i="6"/>
  <c r="P25" i="6"/>
  <c r="P33" i="6"/>
  <c r="P31" i="6"/>
  <c r="P34" i="6"/>
  <c r="P32" i="6"/>
  <c r="J9" i="6"/>
  <c r="J14" i="6"/>
  <c r="J7" i="6"/>
  <c r="J11" i="6"/>
  <c r="J13" i="6"/>
  <c r="J12" i="6"/>
  <c r="J15" i="6"/>
  <c r="J10" i="6"/>
  <c r="J17" i="6"/>
  <c r="J26" i="6"/>
  <c r="J24" i="6"/>
  <c r="J18" i="6"/>
  <c r="J16" i="6"/>
  <c r="J23" i="6"/>
  <c r="J29" i="6"/>
  <c r="J28" i="6"/>
  <c r="J27" i="6"/>
  <c r="J30" i="6"/>
  <c r="J25" i="6"/>
  <c r="J33" i="6"/>
  <c r="J31" i="6"/>
  <c r="J34" i="6"/>
  <c r="J32" i="6"/>
  <c r="V8" i="6"/>
  <c r="P8" i="6"/>
  <c r="J8" i="6"/>
  <c r="D9" i="6"/>
  <c r="D14" i="6"/>
  <c r="D7" i="6"/>
  <c r="D11" i="6"/>
  <c r="D13" i="6"/>
  <c r="D12" i="6"/>
  <c r="D15" i="6"/>
  <c r="D10" i="6"/>
  <c r="D17" i="6"/>
  <c r="D26" i="6"/>
  <c r="D24" i="6"/>
  <c r="D18" i="6"/>
  <c r="D16" i="6"/>
  <c r="D23" i="6"/>
  <c r="D29" i="6"/>
  <c r="D28" i="6"/>
  <c r="D27" i="6"/>
  <c r="D30" i="6"/>
  <c r="D25" i="6"/>
  <c r="D33" i="6"/>
  <c r="D31" i="6"/>
  <c r="D34" i="6"/>
  <c r="D32" i="6"/>
  <c r="D8" i="6"/>
  <c r="R39" i="3"/>
  <c r="S39" i="3"/>
  <c r="D5" i="2" l="1"/>
  <c r="E5" i="2" s="1"/>
  <c r="D14" i="2"/>
  <c r="E14" i="2" s="1"/>
  <c r="D11" i="2"/>
  <c r="E11" i="2" s="1"/>
  <c r="D16" i="2"/>
  <c r="E16" i="2" s="1"/>
  <c r="D26" i="2"/>
  <c r="E26" i="2" s="1"/>
  <c r="D7" i="2"/>
  <c r="E7" i="2" s="1"/>
  <c r="D33" i="2"/>
  <c r="E33" i="2" s="1"/>
  <c r="D13" i="2"/>
  <c r="E13" i="2" s="1"/>
  <c r="D27" i="2"/>
  <c r="E27" i="2" s="1"/>
  <c r="D21" i="2"/>
  <c r="E21" i="2" s="1"/>
  <c r="D24" i="2"/>
  <c r="E24" i="2" s="1"/>
  <c r="D19" i="2"/>
  <c r="E19" i="2" s="1"/>
  <c r="D12" i="2"/>
  <c r="E12" i="2" s="1"/>
  <c r="D8" i="2"/>
  <c r="E8" i="2" s="1"/>
  <c r="D32" i="2"/>
  <c r="E32" i="2" s="1"/>
  <c r="D17" i="2"/>
  <c r="E17" i="2" s="1"/>
  <c r="D10" i="2"/>
  <c r="E10" i="2" s="1"/>
  <c r="D28" i="2"/>
  <c r="E28" i="2" s="1"/>
  <c r="D23" i="2"/>
  <c r="E23" i="2" s="1"/>
  <c r="D22" i="2"/>
  <c r="E22" i="2" s="1"/>
  <c r="D15" i="2"/>
  <c r="E15" i="2" s="1"/>
  <c r="D9" i="2"/>
  <c r="E9" i="2" s="1"/>
  <c r="D31" i="2"/>
  <c r="E31" i="2" s="1"/>
  <c r="D25" i="2"/>
  <c r="E25" i="2" s="1"/>
  <c r="D29" i="2"/>
  <c r="E29" i="2" s="1"/>
  <c r="D4" i="5"/>
  <c r="R20" i="3"/>
  <c r="R17" i="3"/>
  <c r="R16" i="3"/>
  <c r="R23" i="3"/>
  <c r="R18" i="3"/>
</calcChain>
</file>

<file path=xl/sharedStrings.xml><?xml version="1.0" encoding="utf-8"?>
<sst xmlns="http://schemas.openxmlformats.org/spreadsheetml/2006/main" count="306" uniqueCount="76">
  <si>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</si>
  <si>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</si>
  <si>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</si>
  <si>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</si>
  <si>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</si>
  <si>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</si>
  <si>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</si>
  <si>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</si>
  <si>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</si>
  <si>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</si>
  <si>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</si>
  <si>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</si>
  <si>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</si>
  <si>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</si>
  <si>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</si>
  <si>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</si>
  <si>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</si>
  <si>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</si>
  <si>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</si>
  <si>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</si>
  <si>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</si>
  <si>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</si>
  <si>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</si>
  <si>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</si>
  <si>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</si>
  <si>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</si>
  <si>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</si>
  <si>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</si>
  <si>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</si>
  <si>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</si>
  <si>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</si>
  <si>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</si>
  <si>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</si>
  <si>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</si>
  <si>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</si>
  <si>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</si>
  <si>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</si>
  <si>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</si>
  <si>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</si>
  <si>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</si>
  <si>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</si>
  <si>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</si>
  <si>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</si>
  <si>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</si>
  <si>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</si>
  <si>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</si>
  <si>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</si>
  <si>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</si>
  <si>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</si>
  <si>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</si>
  <si>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</si>
  <si>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</si>
  <si>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</si>
  <si>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</si>
  <si>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</si>
  <si>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</si>
  <si>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</si>
  <si>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</si>
  <si>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</si>
  <si>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</si>
  <si>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</si>
  <si>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</si>
  <si>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</si>
  <si>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</si>
  <si>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</si>
  <si>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</si>
  <si>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</si>
  <si>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</si>
  <si>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</si>
  <si>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</si>
  <si>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</si>
  <si>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</si>
  <si>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</si>
  <si>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</si>
  <si>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 xml:space="preserve"> Daguitslag 23 OKTOBER 2024</t>
  </si>
  <si>
    <t>In totaal is er 1 slechtste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</si>
</sst>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12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6" fontId="27" fillId="2" borderId="0" xfId="0" applyNumberFormat="1" applyFont="1" applyFill="1"/>
    <xf numFmtId="166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7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168" fontId="88" fillId="2" borderId="1" xfId="2" applyNumberFormat="1" applyFont="1" applyFill="1" applyBorder="1" applyAlignment="1">
      <alignment horizontal="center"/>
    </xf>
    <xf numFmtId="164" fontId="86" fillId="4" borderId="1" xfId="2" applyFont="1" applyFill="1" applyBorder="1" applyAlignment="1">
      <alignment horizontal="center"/>
    </xf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7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7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" fontId="86" fillId="2" borderId="1" xfId="2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Alignment="1">
      <alignment horizontal="center"/>
    </xf>
    <xf numFmtId="16" fontId="93" fillId="12" borderId="0" xfId="0" applyNumberFormat="1" applyFont="1" applyFill="1" applyAlignment="1">
      <alignment horizontal="center"/>
    </xf>
    <xf numFmtId="169" fontId="93" fillId="12" borderId="0" xfId="0" applyNumberFormat="1" applyFont="1" applyFill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  <xf numFmtId="2" fontId="67" fillId="2" borderId="0" xfId="2" applyNumberFormat="1" applyFont="1" applyFill="1" applyBorder="1" applyAlignment="1">
      <alignment vertical="center"/>
    </xf>
    <xf numFmtId="2" fontId="67" fillId="2" borderId="0" xfId="2" applyNumberFormat="1" applyFont="1" applyFill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5" fillId="2" borderId="0" xfId="2" applyNumberFormat="1" applyFont="1" applyFill="1" applyBorder="1"/>
    <xf numFmtId="0" fontId="86" fillId="2" borderId="0" xfId="0" applyFont="1" applyFill="1" applyAlignment="1">
      <alignment horizontal="center"/>
    </xf>
    <xf numFmtId="164" fontId="86" fillId="2" borderId="0" xfId="2" applyFont="1" applyFill="1" applyBorder="1" applyAlignment="1">
      <alignment horizontal="center"/>
    </xf>
    <xf numFmtId="0" fontId="88" fillId="2" borderId="0" xfId="0" applyFont="1" applyFill="1" applyAlignment="1">
      <alignment horizontal="center"/>
    </xf>
    <xf numFmtId="168" fontId="88" fillId="2" borderId="0" xfId="2" applyNumberFormat="1" applyFont="1" applyFill="1" applyBorder="1" applyAlignment="1">
      <alignment horizontal="center"/>
    </xf>
    <xf numFmtId="164" fontId="88" fillId="2" borderId="0" xfId="2" applyFont="1" applyFill="1" applyBorder="1" applyAlignment="1">
      <alignment horizontal="center"/>
    </xf>
    <xf numFmtId="164" fontId="86" fillId="3" borderId="0" xfId="2" applyFont="1" applyFill="1" applyBorder="1" applyAlignment="1">
      <alignment horizontal="center"/>
    </xf>
    <xf numFmtId="0" fontId="3" fillId="2" borderId="10" xfId="2" applyNumberFormat="1" applyFont="1" applyFill="1" applyBorder="1" applyAlignment="1">
      <alignment horizontal="left" vertical="center"/>
    </xf>
    <xf numFmtId="0" fontId="76" fillId="2" borderId="0" xfId="0" applyFont="1" applyFill="1" applyAlignment="1">
      <alignment horizontal="left"/>
    </xf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F06BA"/>
      <color rgb="FFD66314"/>
      <color rgb="FFDDDDDD"/>
      <color rgb="FFEAEAEA"/>
      <color rgb="FF009900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K34" sqref="K34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97" t="s">
        <v>74</v>
      </c>
      <c r="C1" s="297"/>
      <c r="D1" s="297"/>
      <c r="E1" s="297"/>
      <c r="F1" s="29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29"/>
      <c r="B2" s="214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0">
        <v>1</v>
      </c>
      <c r="B3" s="121" t="s">
        <v>67</v>
      </c>
      <c r="C3" s="122">
        <v>17</v>
      </c>
      <c r="D3" s="256">
        <v>2087</v>
      </c>
      <c r="E3" s="218">
        <v>139.13333333333333</v>
      </c>
      <c r="F3" s="2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0">
        <v>2</v>
      </c>
      <c r="B4" s="121" t="s">
        <v>44</v>
      </c>
      <c r="C4" s="122">
        <v>16</v>
      </c>
      <c r="D4" s="256">
        <v>2106</v>
      </c>
      <c r="E4" s="218">
        <v>140.4</v>
      </c>
      <c r="F4" s="2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0">
        <v>3</v>
      </c>
      <c r="B5" s="121" t="s">
        <v>69</v>
      </c>
      <c r="C5" s="122">
        <v>15</v>
      </c>
      <c r="D5" s="256">
        <v>1922</v>
      </c>
      <c r="E5" s="218">
        <v>128.13333333333333</v>
      </c>
      <c r="F5" s="2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0">
        <v>4</v>
      </c>
      <c r="B6" s="121" t="s">
        <v>4</v>
      </c>
      <c r="C6" s="122">
        <v>14</v>
      </c>
      <c r="D6" s="256">
        <v>2006</v>
      </c>
      <c r="E6" s="218">
        <v>133.73333333333332</v>
      </c>
      <c r="F6" s="28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0">
        <v>5</v>
      </c>
      <c r="B7" s="121" t="s">
        <v>70</v>
      </c>
      <c r="C7" s="125">
        <v>14</v>
      </c>
      <c r="D7" s="256">
        <v>1921</v>
      </c>
      <c r="E7" s="218">
        <v>128.06666666666666</v>
      </c>
      <c r="F7" s="28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0">
        <v>6</v>
      </c>
      <c r="B8" s="126" t="s">
        <v>68</v>
      </c>
      <c r="C8" s="122">
        <v>13</v>
      </c>
      <c r="D8" s="256">
        <v>1952</v>
      </c>
      <c r="E8" s="218">
        <v>130.13333333333333</v>
      </c>
      <c r="F8" s="28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0">
        <v>7</v>
      </c>
      <c r="B9" s="126" t="s">
        <v>19</v>
      </c>
      <c r="C9" s="122">
        <v>13</v>
      </c>
      <c r="D9" s="256">
        <v>1905</v>
      </c>
      <c r="E9" s="218">
        <v>127</v>
      </c>
      <c r="F9" s="28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0">
        <v>8</v>
      </c>
      <c r="B10" s="121" t="s">
        <v>43</v>
      </c>
      <c r="C10" s="122">
        <v>8</v>
      </c>
      <c r="D10" s="256">
        <v>1977</v>
      </c>
      <c r="E10" s="218">
        <v>131.80000000000001</v>
      </c>
      <c r="F10" s="28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>
      <c r="A11" s="130">
        <v>9</v>
      </c>
      <c r="B11" s="121" t="s">
        <v>56</v>
      </c>
      <c r="C11" s="122">
        <v>6</v>
      </c>
      <c r="D11" s="256">
        <v>1855</v>
      </c>
      <c r="E11" s="218">
        <v>123.66666666666667</v>
      </c>
      <c r="F11" s="28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18.600000000000001">
      <c r="A12" s="130">
        <v>10</v>
      </c>
      <c r="B12" s="121" t="s">
        <v>3</v>
      </c>
      <c r="C12" s="122">
        <v>5</v>
      </c>
      <c r="D12" s="256">
        <v>1923</v>
      </c>
      <c r="E12" s="218">
        <v>128.19999999999999</v>
      </c>
      <c r="F12" s="28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 customHeight="1">
      <c r="A13" s="130">
        <v>11</v>
      </c>
      <c r="B13" s="121" t="s">
        <v>65</v>
      </c>
      <c r="C13" s="122">
        <v>0</v>
      </c>
      <c r="D13" s="256">
        <v>0</v>
      </c>
      <c r="E13" s="218">
        <v>0</v>
      </c>
      <c r="F13" s="28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24.75" customHeight="1">
      <c r="A14" s="131"/>
      <c r="B14" s="214" t="s">
        <v>6</v>
      </c>
      <c r="C14" s="117" t="s">
        <v>5</v>
      </c>
      <c r="D14" s="119" t="s">
        <v>10</v>
      </c>
      <c r="E14" s="118" t="s">
        <v>13</v>
      </c>
      <c r="F14" s="1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0">
        <v>1</v>
      </c>
      <c r="B15" s="121" t="s">
        <v>18</v>
      </c>
      <c r="C15" s="125">
        <v>17</v>
      </c>
      <c r="D15" s="257">
        <v>1934</v>
      </c>
      <c r="E15" s="218">
        <v>128.93333333333334</v>
      </c>
      <c r="F15" s="1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0">
        <v>2</v>
      </c>
      <c r="B16" s="121" t="s">
        <v>39</v>
      </c>
      <c r="C16" s="122">
        <v>17</v>
      </c>
      <c r="D16" s="257">
        <v>1857</v>
      </c>
      <c r="E16" s="218">
        <v>123.8</v>
      </c>
      <c r="F16" s="1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0">
        <v>3</v>
      </c>
      <c r="B17" s="121" t="s">
        <v>49</v>
      </c>
      <c r="C17" s="122">
        <v>15</v>
      </c>
      <c r="D17" s="257">
        <v>1182</v>
      </c>
      <c r="E17" s="218">
        <v>78.8</v>
      </c>
      <c r="F17" s="1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0">
        <v>4</v>
      </c>
      <c r="B18" s="121" t="s">
        <v>21</v>
      </c>
      <c r="C18" s="122">
        <v>14</v>
      </c>
      <c r="D18" s="257">
        <v>1926</v>
      </c>
      <c r="E18" s="218">
        <v>128.4</v>
      </c>
      <c r="F18" s="1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0">
        <v>5</v>
      </c>
      <c r="B19" s="121" t="s">
        <v>23</v>
      </c>
      <c r="C19" s="125">
        <v>14</v>
      </c>
      <c r="D19" s="257">
        <v>1872</v>
      </c>
      <c r="E19" s="218">
        <v>124.8</v>
      </c>
      <c r="F19" s="1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0">
        <v>6</v>
      </c>
      <c r="B20" s="121" t="s">
        <v>22</v>
      </c>
      <c r="C20" s="125">
        <v>12</v>
      </c>
      <c r="D20" s="257">
        <v>1787</v>
      </c>
      <c r="E20" s="218">
        <v>119.13333333333334</v>
      </c>
      <c r="F20" s="12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0">
        <v>7</v>
      </c>
      <c r="B21" s="121" t="s">
        <v>25</v>
      </c>
      <c r="C21" s="125">
        <v>10</v>
      </c>
      <c r="D21" s="257">
        <v>1787</v>
      </c>
      <c r="E21" s="218">
        <v>119.13333333333334</v>
      </c>
      <c r="F21" s="1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8.600000000000001">
      <c r="A22" s="130">
        <v>8</v>
      </c>
      <c r="B22" s="121" t="s">
        <v>47</v>
      </c>
      <c r="C22" s="125">
        <v>6</v>
      </c>
      <c r="D22" s="257">
        <v>1816</v>
      </c>
      <c r="E22" s="218">
        <v>121.06666666666666</v>
      </c>
      <c r="F22" s="1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0">
        <v>9</v>
      </c>
      <c r="B23" s="121" t="s">
        <v>46</v>
      </c>
      <c r="C23" s="122">
        <v>0</v>
      </c>
      <c r="D23" s="257">
        <v>0</v>
      </c>
      <c r="E23" s="218">
        <v>0</v>
      </c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9.2" hidden="1" customHeight="1">
      <c r="A24" s="130"/>
      <c r="B24" s="124"/>
      <c r="C24" s="128"/>
      <c r="D24" s="258"/>
      <c r="E24" s="255"/>
      <c r="F24" s="1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2"/>
      <c r="B25" s="214" t="s">
        <v>26</v>
      </c>
      <c r="C25" s="117" t="s">
        <v>5</v>
      </c>
      <c r="D25" s="119" t="s">
        <v>10</v>
      </c>
      <c r="E25" s="118" t="s">
        <v>13</v>
      </c>
      <c r="F25" s="1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0">
        <v>1</v>
      </c>
      <c r="B26" s="121" t="s">
        <v>28</v>
      </c>
      <c r="C26" s="122">
        <v>15</v>
      </c>
      <c r="D26" s="257">
        <v>1760</v>
      </c>
      <c r="E26" s="218">
        <v>117.33333333333333</v>
      </c>
      <c r="F26" s="1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0">
        <v>2</v>
      </c>
      <c r="B27" s="121" t="s">
        <v>27</v>
      </c>
      <c r="C27" s="122">
        <v>14</v>
      </c>
      <c r="D27" s="257">
        <v>1816</v>
      </c>
      <c r="E27" s="218">
        <v>121.06666666666666</v>
      </c>
      <c r="F27" s="1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0">
        <v>3</v>
      </c>
      <c r="B28" s="121" t="s">
        <v>33</v>
      </c>
      <c r="C28" s="122">
        <v>14</v>
      </c>
      <c r="D28" s="257">
        <v>1611</v>
      </c>
      <c r="E28" s="218">
        <v>107.4</v>
      </c>
      <c r="F28" s="1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0">
        <v>4</v>
      </c>
      <c r="B29" s="121" t="s">
        <v>60</v>
      </c>
      <c r="C29" s="122">
        <v>13</v>
      </c>
      <c r="D29" s="257">
        <v>1655</v>
      </c>
      <c r="E29" s="218">
        <v>110.33333333333333</v>
      </c>
      <c r="F29" s="1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0">
        <v>5</v>
      </c>
      <c r="B30" s="121" t="s">
        <v>24</v>
      </c>
      <c r="C30" s="122">
        <v>7</v>
      </c>
      <c r="D30" s="259">
        <v>1706</v>
      </c>
      <c r="E30" s="218">
        <v>113.73333333333333</v>
      </c>
      <c r="F30" s="1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0">
        <v>6</v>
      </c>
      <c r="B31" s="121" t="s">
        <v>29</v>
      </c>
      <c r="C31" s="122">
        <v>0</v>
      </c>
      <c r="D31" s="259">
        <v>0</v>
      </c>
      <c r="E31" s="218">
        <v>0</v>
      </c>
      <c r="F31" s="1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0">
        <v>7</v>
      </c>
      <c r="B32" s="121" t="s">
        <v>31</v>
      </c>
      <c r="C32" s="122">
        <v>0</v>
      </c>
      <c r="D32" s="259">
        <v>0</v>
      </c>
      <c r="E32" s="218">
        <v>0</v>
      </c>
      <c r="F32" s="1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>
      <c r="A33" s="130">
        <v>8</v>
      </c>
      <c r="B33" s="121" t="s">
        <v>32</v>
      </c>
      <c r="C33" s="125">
        <v>0</v>
      </c>
      <c r="D33" s="259">
        <v>0</v>
      </c>
      <c r="E33" s="218">
        <v>0</v>
      </c>
      <c r="F33" s="1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130">
        <v>9</v>
      </c>
      <c r="B34" s="121" t="s">
        <v>30</v>
      </c>
      <c r="C34" s="122">
        <v>0</v>
      </c>
      <c r="D34" s="257">
        <v>0</v>
      </c>
      <c r="E34" s="218">
        <v>0</v>
      </c>
      <c r="F34" s="1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 customHeight="1">
      <c r="A35" s="130"/>
      <c r="B35" s="244"/>
      <c r="C35" s="245"/>
      <c r="D35" s="246"/>
      <c r="E35" s="247"/>
      <c r="F35" s="1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3"/>
      <c r="B36" s="74"/>
      <c r="C36" s="74"/>
      <c r="D36" s="74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3"/>
      <c r="B37" s="74"/>
      <c r="C37" s="74"/>
      <c r="D37" s="74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 ht="18.600000000000001">
      <c r="A38" s="8"/>
      <c r="B38" s="75"/>
      <c r="C38" s="99"/>
      <c r="D38" s="101"/>
      <c r="E38" s="10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 ht="18.600000000000001">
      <c r="A39" s="8"/>
      <c r="B39" s="10"/>
      <c r="C39" s="11"/>
      <c r="D39" s="12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4"/>
      <c r="T61" s="74"/>
      <c r="U61" s="74"/>
      <c r="V61" s="74"/>
      <c r="W61" s="74"/>
      <c r="X61" s="74"/>
      <c r="Y61" s="74"/>
      <c r="Z61" s="74"/>
      <c r="AA61" s="74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4"/>
      <c r="T62" s="74"/>
      <c r="U62" s="74"/>
      <c r="V62" s="74"/>
      <c r="W62" s="74"/>
      <c r="X62" s="74"/>
      <c r="Y62" s="74"/>
      <c r="Z62" s="74"/>
      <c r="AA62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topLeftCell="B1" workbookViewId="0">
      <selection activeCell="AA11" sqref="AA11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98" t="s">
        <v>7</v>
      </c>
      <c r="G3" s="298"/>
      <c r="H3" s="298"/>
      <c r="I3" s="113"/>
      <c r="J3" s="113"/>
      <c r="K3" s="114"/>
      <c r="L3" s="298" t="s">
        <v>8</v>
      </c>
      <c r="M3" s="298"/>
      <c r="N3" s="298"/>
      <c r="O3" s="113"/>
      <c r="P3" s="113"/>
      <c r="Q3" s="114"/>
      <c r="R3" s="298" t="s">
        <v>9</v>
      </c>
      <c r="S3" s="298"/>
      <c r="T3" s="298"/>
      <c r="U3" s="108"/>
      <c r="V3" s="108"/>
      <c r="W3" s="106"/>
      <c r="X3" s="299"/>
      <c r="Y3" s="299"/>
      <c r="Z3" s="299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3" t="s">
        <v>10</v>
      </c>
      <c r="E4" s="134" t="s">
        <v>13</v>
      </c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6"/>
      <c r="L4" s="135">
        <v>6</v>
      </c>
      <c r="M4" s="135">
        <v>7</v>
      </c>
      <c r="N4" s="135">
        <v>8</v>
      </c>
      <c r="O4" s="135">
        <v>9</v>
      </c>
      <c r="P4" s="135">
        <v>10</v>
      </c>
      <c r="Q4" s="136"/>
      <c r="R4" s="135">
        <v>11</v>
      </c>
      <c r="S4" s="135">
        <v>12</v>
      </c>
      <c r="T4" s="135">
        <v>13</v>
      </c>
      <c r="U4" s="135">
        <v>14</v>
      </c>
      <c r="V4" s="135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1">
        <v>1</v>
      </c>
      <c r="C5" s="295" t="s">
        <v>44</v>
      </c>
      <c r="D5" s="137">
        <f t="shared" ref="D5:D33" si="0">SUM(K5+Q5+W5)</f>
        <v>2106</v>
      </c>
      <c r="E5" s="138">
        <f t="shared" ref="E5:E33" si="1">SUM(D5)/15</f>
        <v>140.4</v>
      </c>
      <c r="F5" s="139">
        <v>131</v>
      </c>
      <c r="G5" s="139">
        <v>144</v>
      </c>
      <c r="H5" s="139">
        <v>148</v>
      </c>
      <c r="I5" s="139">
        <v>144</v>
      </c>
      <c r="J5" s="139">
        <v>144</v>
      </c>
      <c r="K5" s="137">
        <f t="shared" ref="K5:K33" si="2">SUM(F5:J5)</f>
        <v>711</v>
      </c>
      <c r="L5" s="139">
        <v>131</v>
      </c>
      <c r="M5" s="139">
        <v>148</v>
      </c>
      <c r="N5" s="139">
        <v>148</v>
      </c>
      <c r="O5" s="139">
        <v>132</v>
      </c>
      <c r="P5" s="139">
        <v>140</v>
      </c>
      <c r="Q5" s="137">
        <f t="shared" ref="Q5:Q33" si="3">SUM(L5:P5)</f>
        <v>699</v>
      </c>
      <c r="R5" s="287">
        <v>144</v>
      </c>
      <c r="S5" s="139">
        <v>140</v>
      </c>
      <c r="T5" s="139">
        <v>140</v>
      </c>
      <c r="U5" s="139">
        <v>128</v>
      </c>
      <c r="V5" s="139">
        <v>144</v>
      </c>
      <c r="W5" s="140">
        <f t="shared" ref="W5:W33" si="4">SUM(R5:V5)</f>
        <v>696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1">
        <v>2</v>
      </c>
      <c r="C6" s="141" t="s">
        <v>67</v>
      </c>
      <c r="D6" s="102">
        <f t="shared" si="0"/>
        <v>2087</v>
      </c>
      <c r="E6" s="112">
        <f t="shared" si="1"/>
        <v>139.13333333333333</v>
      </c>
      <c r="F6" s="103">
        <v>141</v>
      </c>
      <c r="G6" s="103">
        <v>140</v>
      </c>
      <c r="H6" s="103">
        <v>143</v>
      </c>
      <c r="I6" s="103">
        <v>141</v>
      </c>
      <c r="J6" s="103">
        <v>142</v>
      </c>
      <c r="K6" s="102">
        <f t="shared" si="2"/>
        <v>707</v>
      </c>
      <c r="L6" s="103">
        <v>144</v>
      </c>
      <c r="M6" s="103">
        <v>120</v>
      </c>
      <c r="N6" s="103">
        <v>148</v>
      </c>
      <c r="O6" s="103">
        <v>128</v>
      </c>
      <c r="P6" s="103">
        <v>140</v>
      </c>
      <c r="Q6" s="102">
        <f t="shared" si="3"/>
        <v>680</v>
      </c>
      <c r="R6" s="215">
        <v>131</v>
      </c>
      <c r="S6" s="103">
        <v>144</v>
      </c>
      <c r="T6" s="103">
        <v>140</v>
      </c>
      <c r="U6" s="103">
        <v>144</v>
      </c>
      <c r="V6" s="103">
        <v>141</v>
      </c>
      <c r="W6" s="142">
        <f t="shared" si="4"/>
        <v>700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1">
        <v>3</v>
      </c>
      <c r="C7" s="141" t="s">
        <v>4</v>
      </c>
      <c r="D7" s="102">
        <f t="shared" si="0"/>
        <v>2006</v>
      </c>
      <c r="E7" s="112">
        <f t="shared" si="1"/>
        <v>133.73333333333332</v>
      </c>
      <c r="F7" s="103">
        <v>127</v>
      </c>
      <c r="G7" s="103">
        <v>140</v>
      </c>
      <c r="H7" s="103">
        <v>125</v>
      </c>
      <c r="I7" s="103">
        <v>137</v>
      </c>
      <c r="J7" s="103">
        <v>140</v>
      </c>
      <c r="K7" s="102">
        <f t="shared" si="2"/>
        <v>669</v>
      </c>
      <c r="L7" s="103">
        <v>123</v>
      </c>
      <c r="M7" s="103">
        <v>140</v>
      </c>
      <c r="N7" s="103">
        <v>130</v>
      </c>
      <c r="O7" s="103">
        <v>142</v>
      </c>
      <c r="P7" s="103">
        <v>131</v>
      </c>
      <c r="Q7" s="102">
        <f t="shared" si="3"/>
        <v>666</v>
      </c>
      <c r="R7" s="103">
        <v>127</v>
      </c>
      <c r="S7" s="103">
        <v>140</v>
      </c>
      <c r="T7" s="103">
        <v>140</v>
      </c>
      <c r="U7" s="103">
        <v>124</v>
      </c>
      <c r="V7" s="103">
        <v>140</v>
      </c>
      <c r="W7" s="142">
        <f t="shared" si="4"/>
        <v>671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1">
        <v>4</v>
      </c>
      <c r="C8" s="141" t="s">
        <v>43</v>
      </c>
      <c r="D8" s="102">
        <f t="shared" si="0"/>
        <v>1977</v>
      </c>
      <c r="E8" s="112">
        <f t="shared" si="1"/>
        <v>131.80000000000001</v>
      </c>
      <c r="F8" s="103">
        <v>69</v>
      </c>
      <c r="G8" s="103">
        <v>140</v>
      </c>
      <c r="H8" s="103">
        <v>144</v>
      </c>
      <c r="I8" s="103">
        <v>144</v>
      </c>
      <c r="J8" s="103">
        <v>129</v>
      </c>
      <c r="K8" s="102">
        <f t="shared" si="2"/>
        <v>626</v>
      </c>
      <c r="L8" s="103">
        <v>129</v>
      </c>
      <c r="M8" s="103">
        <v>115</v>
      </c>
      <c r="N8" s="103">
        <v>126</v>
      </c>
      <c r="O8" s="103">
        <v>144</v>
      </c>
      <c r="P8" s="103">
        <v>144</v>
      </c>
      <c r="Q8" s="102">
        <f t="shared" si="3"/>
        <v>658</v>
      </c>
      <c r="R8" s="103">
        <v>133</v>
      </c>
      <c r="S8" s="103">
        <v>127</v>
      </c>
      <c r="T8" s="103">
        <v>148</v>
      </c>
      <c r="U8" s="103">
        <v>144</v>
      </c>
      <c r="V8" s="103">
        <v>141</v>
      </c>
      <c r="W8" s="142">
        <f t="shared" si="4"/>
        <v>693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1">
        <v>5</v>
      </c>
      <c r="C9" s="141" t="s">
        <v>68</v>
      </c>
      <c r="D9" s="102">
        <f t="shared" si="0"/>
        <v>1952</v>
      </c>
      <c r="E9" s="112">
        <f t="shared" si="1"/>
        <v>130.13333333333333</v>
      </c>
      <c r="F9" s="103">
        <v>140</v>
      </c>
      <c r="G9" s="103">
        <v>131</v>
      </c>
      <c r="H9" s="103">
        <v>124</v>
      </c>
      <c r="I9" s="103">
        <v>129</v>
      </c>
      <c r="J9" s="103">
        <v>140</v>
      </c>
      <c r="K9" s="102">
        <f t="shared" si="2"/>
        <v>664</v>
      </c>
      <c r="L9" s="103">
        <v>115</v>
      </c>
      <c r="M9" s="103">
        <v>129</v>
      </c>
      <c r="N9" s="103">
        <v>126</v>
      </c>
      <c r="O9" s="103">
        <v>130</v>
      </c>
      <c r="P9" s="103">
        <v>126</v>
      </c>
      <c r="Q9" s="102">
        <f t="shared" si="3"/>
        <v>626</v>
      </c>
      <c r="R9" s="103">
        <v>128</v>
      </c>
      <c r="S9" s="103">
        <v>140</v>
      </c>
      <c r="T9" s="103">
        <v>128</v>
      </c>
      <c r="U9" s="103">
        <v>126</v>
      </c>
      <c r="V9" s="103">
        <v>140</v>
      </c>
      <c r="W9" s="142">
        <f t="shared" si="4"/>
        <v>662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8.600000000000001">
      <c r="A10" s="1"/>
      <c r="B10" s="131">
        <v>6</v>
      </c>
      <c r="C10" s="141" t="s">
        <v>18</v>
      </c>
      <c r="D10" s="102">
        <f t="shared" si="0"/>
        <v>1934</v>
      </c>
      <c r="E10" s="112">
        <f t="shared" si="1"/>
        <v>128.93333333333334</v>
      </c>
      <c r="F10" s="103">
        <v>127</v>
      </c>
      <c r="G10" s="103">
        <v>91</v>
      </c>
      <c r="H10" s="103">
        <v>126</v>
      </c>
      <c r="I10" s="103">
        <v>123</v>
      </c>
      <c r="J10" s="103">
        <v>124</v>
      </c>
      <c r="K10" s="102">
        <f t="shared" si="2"/>
        <v>591</v>
      </c>
      <c r="L10" s="103">
        <v>127</v>
      </c>
      <c r="M10" s="103">
        <v>128</v>
      </c>
      <c r="N10" s="103">
        <v>140</v>
      </c>
      <c r="O10" s="103">
        <v>134</v>
      </c>
      <c r="P10" s="103">
        <v>144</v>
      </c>
      <c r="Q10" s="102">
        <f t="shared" si="3"/>
        <v>673</v>
      </c>
      <c r="R10" s="215">
        <v>143</v>
      </c>
      <c r="S10" s="103">
        <v>127</v>
      </c>
      <c r="T10" s="103">
        <v>143</v>
      </c>
      <c r="U10" s="103">
        <v>129</v>
      </c>
      <c r="V10" s="103">
        <v>128</v>
      </c>
      <c r="W10" s="142">
        <f t="shared" si="4"/>
        <v>670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8.600000000000001">
      <c r="A11" s="1"/>
      <c r="B11" s="131">
        <v>7</v>
      </c>
      <c r="C11" s="141" t="s">
        <v>21</v>
      </c>
      <c r="D11" s="102">
        <f t="shared" si="0"/>
        <v>1926</v>
      </c>
      <c r="E11" s="112">
        <f t="shared" si="1"/>
        <v>128.4</v>
      </c>
      <c r="F11" s="103">
        <v>124</v>
      </c>
      <c r="G11" s="103">
        <v>131</v>
      </c>
      <c r="H11" s="103">
        <v>131</v>
      </c>
      <c r="I11" s="103">
        <v>140</v>
      </c>
      <c r="J11" s="103">
        <v>126</v>
      </c>
      <c r="K11" s="102">
        <f t="shared" si="2"/>
        <v>652</v>
      </c>
      <c r="L11" s="103">
        <v>126</v>
      </c>
      <c r="M11" s="103">
        <v>130</v>
      </c>
      <c r="N11" s="103">
        <v>124</v>
      </c>
      <c r="O11" s="103">
        <v>140</v>
      </c>
      <c r="P11" s="103">
        <v>127</v>
      </c>
      <c r="Q11" s="102">
        <f t="shared" si="3"/>
        <v>647</v>
      </c>
      <c r="R11" s="215">
        <v>130</v>
      </c>
      <c r="S11" s="215">
        <v>125</v>
      </c>
      <c r="T11" s="215">
        <v>124</v>
      </c>
      <c r="U11" s="215">
        <v>124</v>
      </c>
      <c r="V11" s="103">
        <v>124</v>
      </c>
      <c r="W11" s="142">
        <f t="shared" si="4"/>
        <v>627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1">
        <v>8</v>
      </c>
      <c r="C12" s="141" t="s">
        <v>3</v>
      </c>
      <c r="D12" s="102">
        <f t="shared" si="0"/>
        <v>1923</v>
      </c>
      <c r="E12" s="112">
        <f t="shared" si="1"/>
        <v>128.19999999999999</v>
      </c>
      <c r="F12" s="103">
        <v>130</v>
      </c>
      <c r="G12" s="103">
        <v>105</v>
      </c>
      <c r="H12" s="103">
        <v>143</v>
      </c>
      <c r="I12" s="103">
        <v>148</v>
      </c>
      <c r="J12" s="103">
        <v>133</v>
      </c>
      <c r="K12" s="102">
        <f t="shared" si="2"/>
        <v>659</v>
      </c>
      <c r="L12" s="103">
        <v>140</v>
      </c>
      <c r="M12" s="103">
        <v>130</v>
      </c>
      <c r="N12" s="103">
        <v>111</v>
      </c>
      <c r="O12" s="103">
        <v>113</v>
      </c>
      <c r="P12" s="103">
        <v>127</v>
      </c>
      <c r="Q12" s="102">
        <f t="shared" si="3"/>
        <v>621</v>
      </c>
      <c r="R12" s="215">
        <v>140</v>
      </c>
      <c r="S12" s="103">
        <v>129</v>
      </c>
      <c r="T12" s="103">
        <v>115</v>
      </c>
      <c r="U12" s="103">
        <v>129</v>
      </c>
      <c r="V12" s="103">
        <v>130</v>
      </c>
      <c r="W12" s="142">
        <f t="shared" si="4"/>
        <v>643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1">
        <v>9</v>
      </c>
      <c r="C13" s="141" t="s">
        <v>69</v>
      </c>
      <c r="D13" s="102">
        <f t="shared" si="0"/>
        <v>1922</v>
      </c>
      <c r="E13" s="112">
        <f t="shared" si="1"/>
        <v>128.13333333333333</v>
      </c>
      <c r="F13" s="103">
        <v>146</v>
      </c>
      <c r="G13" s="103">
        <v>119</v>
      </c>
      <c r="H13" s="103">
        <v>131</v>
      </c>
      <c r="I13" s="103">
        <v>131</v>
      </c>
      <c r="J13" s="103">
        <v>129</v>
      </c>
      <c r="K13" s="102">
        <f t="shared" si="2"/>
        <v>656</v>
      </c>
      <c r="L13" s="103">
        <v>140</v>
      </c>
      <c r="M13" s="103">
        <v>126</v>
      </c>
      <c r="N13" s="103">
        <v>129</v>
      </c>
      <c r="O13" s="103">
        <v>121</v>
      </c>
      <c r="P13" s="103">
        <v>97</v>
      </c>
      <c r="Q13" s="102">
        <f t="shared" si="3"/>
        <v>613</v>
      </c>
      <c r="R13" s="103">
        <v>131</v>
      </c>
      <c r="S13" s="103">
        <v>140</v>
      </c>
      <c r="T13" s="103">
        <v>143</v>
      </c>
      <c r="U13" s="103">
        <v>111</v>
      </c>
      <c r="V13" s="103">
        <v>128</v>
      </c>
      <c r="W13" s="142">
        <f t="shared" si="4"/>
        <v>653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1">
        <v>10</v>
      </c>
      <c r="C14" s="141" t="s">
        <v>70</v>
      </c>
      <c r="D14" s="102">
        <f t="shared" si="0"/>
        <v>1921</v>
      </c>
      <c r="E14" s="112">
        <f t="shared" si="1"/>
        <v>128.06666666666666</v>
      </c>
      <c r="F14" s="103">
        <v>128</v>
      </c>
      <c r="G14" s="103">
        <v>140</v>
      </c>
      <c r="H14" s="103">
        <v>93</v>
      </c>
      <c r="I14" s="103">
        <v>140</v>
      </c>
      <c r="J14" s="103">
        <v>112</v>
      </c>
      <c r="K14" s="102">
        <f t="shared" si="2"/>
        <v>613</v>
      </c>
      <c r="L14" s="103">
        <v>140</v>
      </c>
      <c r="M14" s="103">
        <v>109</v>
      </c>
      <c r="N14" s="103">
        <v>144</v>
      </c>
      <c r="O14" s="103">
        <v>131</v>
      </c>
      <c r="P14" s="103">
        <v>108</v>
      </c>
      <c r="Q14" s="102">
        <f t="shared" si="3"/>
        <v>632</v>
      </c>
      <c r="R14" s="103">
        <v>127</v>
      </c>
      <c r="S14" s="103">
        <v>140</v>
      </c>
      <c r="T14" s="103">
        <v>140</v>
      </c>
      <c r="U14" s="103">
        <v>143</v>
      </c>
      <c r="V14" s="103">
        <v>126</v>
      </c>
      <c r="W14" s="142">
        <f t="shared" si="4"/>
        <v>676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1">
        <v>11</v>
      </c>
      <c r="C15" s="141" t="s">
        <v>19</v>
      </c>
      <c r="D15" s="102">
        <f t="shared" si="0"/>
        <v>1905</v>
      </c>
      <c r="E15" s="112">
        <f t="shared" si="1"/>
        <v>127</v>
      </c>
      <c r="F15" s="103">
        <v>129</v>
      </c>
      <c r="G15" s="103">
        <v>130</v>
      </c>
      <c r="H15" s="103">
        <v>124</v>
      </c>
      <c r="I15" s="103">
        <v>123</v>
      </c>
      <c r="J15" s="103">
        <v>128</v>
      </c>
      <c r="K15" s="102">
        <f t="shared" si="2"/>
        <v>634</v>
      </c>
      <c r="L15" s="103">
        <v>126</v>
      </c>
      <c r="M15" s="103">
        <v>131</v>
      </c>
      <c r="N15" s="103">
        <v>123</v>
      </c>
      <c r="O15" s="103">
        <v>140</v>
      </c>
      <c r="P15" s="103">
        <v>109</v>
      </c>
      <c r="Q15" s="102">
        <f t="shared" si="3"/>
        <v>629</v>
      </c>
      <c r="R15" s="215">
        <v>128</v>
      </c>
      <c r="S15" s="103">
        <v>144</v>
      </c>
      <c r="T15" s="103">
        <v>116</v>
      </c>
      <c r="U15" s="103">
        <v>122</v>
      </c>
      <c r="V15" s="103">
        <v>132</v>
      </c>
      <c r="W15" s="142">
        <f t="shared" si="4"/>
        <v>642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1">
        <v>12</v>
      </c>
      <c r="C16" s="141" t="s">
        <v>23</v>
      </c>
      <c r="D16" s="102">
        <f t="shared" si="0"/>
        <v>1872</v>
      </c>
      <c r="E16" s="112">
        <f t="shared" si="1"/>
        <v>124.8</v>
      </c>
      <c r="F16" s="103">
        <v>118</v>
      </c>
      <c r="G16" s="103">
        <v>112</v>
      </c>
      <c r="H16" s="103">
        <v>136</v>
      </c>
      <c r="I16" s="103">
        <v>126</v>
      </c>
      <c r="J16" s="103">
        <v>122</v>
      </c>
      <c r="K16" s="102">
        <f t="shared" si="2"/>
        <v>614</v>
      </c>
      <c r="L16" s="103">
        <v>128</v>
      </c>
      <c r="M16" s="103">
        <v>128</v>
      </c>
      <c r="N16" s="103">
        <v>129</v>
      </c>
      <c r="O16" s="103">
        <v>123</v>
      </c>
      <c r="P16" s="103">
        <v>118</v>
      </c>
      <c r="Q16" s="102">
        <f t="shared" si="3"/>
        <v>626</v>
      </c>
      <c r="R16" s="103">
        <v>129</v>
      </c>
      <c r="S16" s="103">
        <v>127</v>
      </c>
      <c r="T16" s="103">
        <v>127</v>
      </c>
      <c r="U16" s="103">
        <v>123</v>
      </c>
      <c r="V16" s="103">
        <v>126</v>
      </c>
      <c r="W16" s="142">
        <f t="shared" si="4"/>
        <v>632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8.600000000000001">
      <c r="A17" s="1"/>
      <c r="B17" s="131">
        <v>13</v>
      </c>
      <c r="C17" s="141" t="s">
        <v>49</v>
      </c>
      <c r="D17" s="102">
        <f t="shared" si="0"/>
        <v>1862</v>
      </c>
      <c r="E17" s="112">
        <f t="shared" si="1"/>
        <v>124.13333333333334</v>
      </c>
      <c r="F17" s="103">
        <v>123</v>
      </c>
      <c r="G17" s="103">
        <v>103</v>
      </c>
      <c r="H17" s="103">
        <v>126</v>
      </c>
      <c r="I17" s="103">
        <v>112</v>
      </c>
      <c r="J17" s="103">
        <v>125</v>
      </c>
      <c r="K17" s="102">
        <f t="shared" si="2"/>
        <v>589</v>
      </c>
      <c r="L17" s="103">
        <v>116</v>
      </c>
      <c r="M17" s="103">
        <v>109</v>
      </c>
      <c r="N17" s="103">
        <v>111</v>
      </c>
      <c r="O17" s="103">
        <v>130</v>
      </c>
      <c r="P17" s="103">
        <v>127</v>
      </c>
      <c r="Q17" s="102">
        <f t="shared" si="3"/>
        <v>593</v>
      </c>
      <c r="R17" s="215">
        <v>132</v>
      </c>
      <c r="S17" s="103">
        <v>140</v>
      </c>
      <c r="T17" s="103">
        <v>125</v>
      </c>
      <c r="U17" s="103">
        <v>140</v>
      </c>
      <c r="V17" s="103">
        <v>143</v>
      </c>
      <c r="W17" s="142">
        <f t="shared" si="4"/>
        <v>680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9.2">
      <c r="A18" s="1"/>
      <c r="B18" s="131">
        <v>14</v>
      </c>
      <c r="C18" s="249" t="s">
        <v>39</v>
      </c>
      <c r="D18" s="102">
        <f t="shared" si="0"/>
        <v>1857</v>
      </c>
      <c r="E18" s="112">
        <f t="shared" si="1"/>
        <v>123.8</v>
      </c>
      <c r="F18" s="265">
        <v>111</v>
      </c>
      <c r="G18" s="265">
        <v>127</v>
      </c>
      <c r="H18" s="265">
        <v>128</v>
      </c>
      <c r="I18" s="265">
        <v>127</v>
      </c>
      <c r="J18" s="265">
        <v>123</v>
      </c>
      <c r="K18" s="102">
        <f t="shared" si="2"/>
        <v>616</v>
      </c>
      <c r="L18" s="265">
        <v>110</v>
      </c>
      <c r="M18" s="265">
        <v>127</v>
      </c>
      <c r="N18" s="265">
        <v>140</v>
      </c>
      <c r="O18" s="265">
        <v>128</v>
      </c>
      <c r="P18" s="265">
        <v>126</v>
      </c>
      <c r="Q18" s="102">
        <f t="shared" si="3"/>
        <v>631</v>
      </c>
      <c r="R18" s="265">
        <v>125</v>
      </c>
      <c r="S18" s="265">
        <v>112</v>
      </c>
      <c r="T18" s="265">
        <v>126</v>
      </c>
      <c r="U18" s="265">
        <v>123</v>
      </c>
      <c r="V18" s="265">
        <v>124</v>
      </c>
      <c r="W18" s="142">
        <f t="shared" si="4"/>
        <v>610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1">
        <v>15</v>
      </c>
      <c r="C19" s="141" t="s">
        <v>56</v>
      </c>
      <c r="D19" s="102">
        <f t="shared" si="0"/>
        <v>1855</v>
      </c>
      <c r="E19" s="112">
        <f t="shared" si="1"/>
        <v>123.66666666666667</v>
      </c>
      <c r="F19" s="103">
        <v>130</v>
      </c>
      <c r="G19" s="103">
        <v>132</v>
      </c>
      <c r="H19" s="103">
        <v>120</v>
      </c>
      <c r="I19" s="103">
        <v>117</v>
      </c>
      <c r="J19" s="103">
        <v>128</v>
      </c>
      <c r="K19" s="102">
        <f t="shared" si="2"/>
        <v>627</v>
      </c>
      <c r="L19" s="103">
        <v>129</v>
      </c>
      <c r="M19" s="103">
        <v>115</v>
      </c>
      <c r="N19" s="103">
        <v>117</v>
      </c>
      <c r="O19" s="103">
        <v>128</v>
      </c>
      <c r="P19" s="103">
        <v>126</v>
      </c>
      <c r="Q19" s="102">
        <f t="shared" si="3"/>
        <v>615</v>
      </c>
      <c r="R19" s="103">
        <v>129</v>
      </c>
      <c r="S19" s="103">
        <v>127</v>
      </c>
      <c r="T19" s="103">
        <v>126</v>
      </c>
      <c r="U19" s="103">
        <v>105</v>
      </c>
      <c r="V19" s="103">
        <v>126</v>
      </c>
      <c r="W19" s="142">
        <f t="shared" si="4"/>
        <v>613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1">
        <v>16</v>
      </c>
      <c r="C20" s="141" t="s">
        <v>47</v>
      </c>
      <c r="D20" s="102">
        <f t="shared" si="0"/>
        <v>1816</v>
      </c>
      <c r="E20" s="112">
        <f t="shared" si="1"/>
        <v>121.06666666666666</v>
      </c>
      <c r="F20" s="103">
        <v>118</v>
      </c>
      <c r="G20" s="103">
        <v>129</v>
      </c>
      <c r="H20" s="103">
        <v>124</v>
      </c>
      <c r="I20" s="103">
        <v>123</v>
      </c>
      <c r="J20" s="103">
        <v>123</v>
      </c>
      <c r="K20" s="102">
        <f t="shared" si="2"/>
        <v>617</v>
      </c>
      <c r="L20" s="103">
        <v>126</v>
      </c>
      <c r="M20" s="103">
        <v>111</v>
      </c>
      <c r="N20" s="103">
        <v>127</v>
      </c>
      <c r="O20" s="103">
        <v>123</v>
      </c>
      <c r="P20" s="103">
        <v>107</v>
      </c>
      <c r="Q20" s="102">
        <f t="shared" si="3"/>
        <v>594</v>
      </c>
      <c r="R20" s="215">
        <v>103</v>
      </c>
      <c r="S20" s="103">
        <v>128</v>
      </c>
      <c r="T20" s="103">
        <v>121</v>
      </c>
      <c r="U20" s="103">
        <v>122</v>
      </c>
      <c r="V20" s="103">
        <v>131</v>
      </c>
      <c r="W20" s="142">
        <f t="shared" si="4"/>
        <v>605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1">
        <v>17</v>
      </c>
      <c r="C21" s="141" t="s">
        <v>27</v>
      </c>
      <c r="D21" s="102">
        <f t="shared" si="0"/>
        <v>1816</v>
      </c>
      <c r="E21" s="112">
        <f t="shared" si="1"/>
        <v>121.06666666666666</v>
      </c>
      <c r="F21" s="103">
        <v>122</v>
      </c>
      <c r="G21" s="103">
        <v>122</v>
      </c>
      <c r="H21" s="103">
        <v>126</v>
      </c>
      <c r="I21" s="103">
        <v>109</v>
      </c>
      <c r="J21" s="103">
        <v>128</v>
      </c>
      <c r="K21" s="102">
        <f t="shared" si="2"/>
        <v>607</v>
      </c>
      <c r="L21" s="103">
        <v>109</v>
      </c>
      <c r="M21" s="103">
        <v>140</v>
      </c>
      <c r="N21" s="103">
        <v>123</v>
      </c>
      <c r="O21" s="103">
        <v>109</v>
      </c>
      <c r="P21" s="103">
        <v>126</v>
      </c>
      <c r="Q21" s="102">
        <f t="shared" si="3"/>
        <v>607</v>
      </c>
      <c r="R21" s="215">
        <v>114</v>
      </c>
      <c r="S21" s="215">
        <v>113</v>
      </c>
      <c r="T21" s="215">
        <v>142</v>
      </c>
      <c r="U21" s="215">
        <v>123</v>
      </c>
      <c r="V21" s="103">
        <v>110</v>
      </c>
      <c r="W21" s="142">
        <f t="shared" si="4"/>
        <v>602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8.600000000000001">
      <c r="A22" s="1"/>
      <c r="B22" s="131">
        <v>18</v>
      </c>
      <c r="C22" s="141" t="s">
        <v>22</v>
      </c>
      <c r="D22" s="102">
        <f t="shared" si="0"/>
        <v>1787</v>
      </c>
      <c r="E22" s="112">
        <f t="shared" si="1"/>
        <v>119.13333333333334</v>
      </c>
      <c r="F22" s="103">
        <v>132</v>
      </c>
      <c r="G22" s="103">
        <v>104</v>
      </c>
      <c r="H22" s="103">
        <v>117</v>
      </c>
      <c r="I22" s="103">
        <v>140</v>
      </c>
      <c r="J22" s="103">
        <v>105</v>
      </c>
      <c r="K22" s="102">
        <f t="shared" si="2"/>
        <v>598</v>
      </c>
      <c r="L22" s="103">
        <v>111</v>
      </c>
      <c r="M22" s="103">
        <v>123</v>
      </c>
      <c r="N22" s="103">
        <v>103</v>
      </c>
      <c r="O22" s="103">
        <v>111</v>
      </c>
      <c r="P22" s="103">
        <v>123</v>
      </c>
      <c r="Q22" s="102">
        <f t="shared" si="3"/>
        <v>571</v>
      </c>
      <c r="R22" s="215">
        <v>114</v>
      </c>
      <c r="S22" s="103">
        <v>113</v>
      </c>
      <c r="T22" s="103">
        <v>140</v>
      </c>
      <c r="U22" s="103">
        <v>126</v>
      </c>
      <c r="V22" s="103">
        <v>125</v>
      </c>
      <c r="W22" s="142">
        <f t="shared" si="4"/>
        <v>618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1">
        <v>19</v>
      </c>
      <c r="C23" s="141" t="s">
        <v>25</v>
      </c>
      <c r="D23" s="102">
        <f t="shared" si="0"/>
        <v>1787</v>
      </c>
      <c r="E23" s="112">
        <f t="shared" si="1"/>
        <v>119.13333333333334</v>
      </c>
      <c r="F23" s="103">
        <v>110</v>
      </c>
      <c r="G23" s="103">
        <v>116</v>
      </c>
      <c r="H23" s="103">
        <v>122</v>
      </c>
      <c r="I23" s="103">
        <v>102</v>
      </c>
      <c r="J23" s="103">
        <v>126</v>
      </c>
      <c r="K23" s="102">
        <f t="shared" si="2"/>
        <v>576</v>
      </c>
      <c r="L23" s="103">
        <v>104</v>
      </c>
      <c r="M23" s="103">
        <v>104</v>
      </c>
      <c r="N23" s="103">
        <v>123</v>
      </c>
      <c r="O23" s="103">
        <v>125</v>
      </c>
      <c r="P23" s="103">
        <v>120</v>
      </c>
      <c r="Q23" s="102">
        <f t="shared" si="3"/>
        <v>576</v>
      </c>
      <c r="R23" s="215">
        <v>124</v>
      </c>
      <c r="S23" s="103">
        <v>129</v>
      </c>
      <c r="T23" s="103">
        <v>129</v>
      </c>
      <c r="U23" s="103">
        <v>126</v>
      </c>
      <c r="V23" s="103">
        <v>127</v>
      </c>
      <c r="W23" s="142">
        <f t="shared" si="4"/>
        <v>635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1">
        <v>20</v>
      </c>
      <c r="C24" s="141" t="s">
        <v>28</v>
      </c>
      <c r="D24" s="102">
        <f t="shared" si="0"/>
        <v>1760</v>
      </c>
      <c r="E24" s="112">
        <f t="shared" si="1"/>
        <v>117.33333333333333</v>
      </c>
      <c r="F24" s="103">
        <v>121</v>
      </c>
      <c r="G24" s="103">
        <v>121</v>
      </c>
      <c r="H24" s="103">
        <v>111</v>
      </c>
      <c r="I24" s="103">
        <v>107</v>
      </c>
      <c r="J24" s="103">
        <v>126</v>
      </c>
      <c r="K24" s="102">
        <f t="shared" si="2"/>
        <v>586</v>
      </c>
      <c r="L24" s="103">
        <v>122</v>
      </c>
      <c r="M24" s="103">
        <v>120</v>
      </c>
      <c r="N24" s="103">
        <v>123</v>
      </c>
      <c r="O24" s="103">
        <v>124</v>
      </c>
      <c r="P24" s="103">
        <v>113</v>
      </c>
      <c r="Q24" s="102">
        <f t="shared" si="3"/>
        <v>602</v>
      </c>
      <c r="R24" s="215">
        <v>124</v>
      </c>
      <c r="S24" s="103">
        <v>112</v>
      </c>
      <c r="T24" s="103">
        <v>123</v>
      </c>
      <c r="U24" s="103">
        <v>103</v>
      </c>
      <c r="V24" s="103">
        <v>110</v>
      </c>
      <c r="W24" s="142">
        <f t="shared" si="4"/>
        <v>572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1">
        <v>21</v>
      </c>
      <c r="C25" s="141" t="s">
        <v>24</v>
      </c>
      <c r="D25" s="102">
        <f t="shared" si="0"/>
        <v>1706</v>
      </c>
      <c r="E25" s="112">
        <f t="shared" si="1"/>
        <v>113.73333333333333</v>
      </c>
      <c r="F25" s="103">
        <v>102</v>
      </c>
      <c r="G25" s="103">
        <v>120</v>
      </c>
      <c r="H25" s="103">
        <v>106</v>
      </c>
      <c r="I25" s="103">
        <v>125</v>
      </c>
      <c r="J25" s="103">
        <v>120</v>
      </c>
      <c r="K25" s="102">
        <f t="shared" si="2"/>
        <v>573</v>
      </c>
      <c r="L25" s="103">
        <v>111</v>
      </c>
      <c r="M25" s="103">
        <v>99</v>
      </c>
      <c r="N25" s="103">
        <v>112</v>
      </c>
      <c r="O25" s="103">
        <v>126</v>
      </c>
      <c r="P25" s="103">
        <v>108</v>
      </c>
      <c r="Q25" s="102">
        <f t="shared" si="3"/>
        <v>556</v>
      </c>
      <c r="R25" s="215">
        <v>111</v>
      </c>
      <c r="S25" s="103">
        <v>114</v>
      </c>
      <c r="T25" s="103">
        <v>123</v>
      </c>
      <c r="U25" s="103">
        <v>120</v>
      </c>
      <c r="V25" s="103">
        <v>109</v>
      </c>
      <c r="W25" s="142">
        <f t="shared" si="4"/>
        <v>577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1">
        <v>22</v>
      </c>
      <c r="C26" s="143" t="s">
        <v>60</v>
      </c>
      <c r="D26" s="102">
        <f t="shared" si="0"/>
        <v>1655</v>
      </c>
      <c r="E26" s="112">
        <f t="shared" si="1"/>
        <v>110.33333333333333</v>
      </c>
      <c r="F26" s="103">
        <v>102</v>
      </c>
      <c r="G26" s="103">
        <v>107</v>
      </c>
      <c r="H26" s="103">
        <v>94</v>
      </c>
      <c r="I26" s="103">
        <v>111</v>
      </c>
      <c r="J26" s="103">
        <v>118</v>
      </c>
      <c r="K26" s="102">
        <f t="shared" si="2"/>
        <v>532</v>
      </c>
      <c r="L26" s="103">
        <v>110</v>
      </c>
      <c r="M26" s="103">
        <v>125</v>
      </c>
      <c r="N26" s="103">
        <v>118</v>
      </c>
      <c r="O26" s="103">
        <v>106</v>
      </c>
      <c r="P26" s="103">
        <v>107</v>
      </c>
      <c r="Q26" s="102">
        <f t="shared" si="3"/>
        <v>566</v>
      </c>
      <c r="R26" s="215">
        <v>130</v>
      </c>
      <c r="S26" s="103">
        <v>118</v>
      </c>
      <c r="T26" s="103">
        <v>97</v>
      </c>
      <c r="U26" s="103">
        <v>97</v>
      </c>
      <c r="V26" s="103">
        <v>115</v>
      </c>
      <c r="W26" s="142">
        <f t="shared" si="4"/>
        <v>557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1">
        <v>23</v>
      </c>
      <c r="C27" s="141" t="s">
        <v>33</v>
      </c>
      <c r="D27" s="102">
        <f t="shared" si="0"/>
        <v>1611</v>
      </c>
      <c r="E27" s="112">
        <f t="shared" si="1"/>
        <v>107.4</v>
      </c>
      <c r="F27" s="103">
        <v>96</v>
      </c>
      <c r="G27" s="103">
        <v>108</v>
      </c>
      <c r="H27" s="103">
        <v>106</v>
      </c>
      <c r="I27" s="103">
        <v>114</v>
      </c>
      <c r="J27" s="103">
        <v>101</v>
      </c>
      <c r="K27" s="102">
        <f t="shared" si="2"/>
        <v>525</v>
      </c>
      <c r="L27" s="103">
        <v>111</v>
      </c>
      <c r="M27" s="103">
        <v>107</v>
      </c>
      <c r="N27" s="103">
        <v>108</v>
      </c>
      <c r="O27" s="103">
        <v>100</v>
      </c>
      <c r="P27" s="103">
        <v>112</v>
      </c>
      <c r="Q27" s="102">
        <f t="shared" si="3"/>
        <v>538</v>
      </c>
      <c r="R27" s="103">
        <v>127</v>
      </c>
      <c r="S27" s="103">
        <v>109</v>
      </c>
      <c r="T27" s="103">
        <v>95</v>
      </c>
      <c r="U27" s="103">
        <v>106</v>
      </c>
      <c r="V27" s="103">
        <v>111</v>
      </c>
      <c r="W27" s="142">
        <f t="shared" si="4"/>
        <v>548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1">
        <v>24</v>
      </c>
      <c r="C28" s="141" t="s">
        <v>65</v>
      </c>
      <c r="D28" s="102">
        <f t="shared" si="0"/>
        <v>0</v>
      </c>
      <c r="E28" s="112">
        <f t="shared" si="1"/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2">
        <f t="shared" si="2"/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2">
        <f t="shared" si="3"/>
        <v>0</v>
      </c>
      <c r="R28" s="215">
        <v>0</v>
      </c>
      <c r="S28" s="103">
        <v>0</v>
      </c>
      <c r="T28" s="103">
        <v>0</v>
      </c>
      <c r="U28" s="103">
        <v>0</v>
      </c>
      <c r="V28" s="103">
        <v>0</v>
      </c>
      <c r="W28" s="142">
        <f t="shared" si="4"/>
        <v>0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1">
        <v>25</v>
      </c>
      <c r="C29" s="141" t="s">
        <v>46</v>
      </c>
      <c r="D29" s="102">
        <f t="shared" si="0"/>
        <v>0</v>
      </c>
      <c r="E29" s="112">
        <f t="shared" si="1"/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2">
        <f t="shared" si="2"/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2">
        <f t="shared" si="3"/>
        <v>0</v>
      </c>
      <c r="R29" s="215">
        <v>0</v>
      </c>
      <c r="S29" s="215">
        <v>0</v>
      </c>
      <c r="T29" s="215">
        <v>0</v>
      </c>
      <c r="U29" s="215">
        <v>0</v>
      </c>
      <c r="V29" s="103">
        <v>0</v>
      </c>
      <c r="W29" s="142">
        <f t="shared" si="4"/>
        <v>0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1">
        <v>26</v>
      </c>
      <c r="C30" s="141" t="s">
        <v>29</v>
      </c>
      <c r="D30" s="102">
        <f t="shared" si="0"/>
        <v>0</v>
      </c>
      <c r="E30" s="112">
        <f t="shared" si="1"/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2">
        <f t="shared" si="2"/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2">
        <f t="shared" si="3"/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42">
        <f t="shared" si="4"/>
        <v>0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1">
        <v>27</v>
      </c>
      <c r="C31" s="141" t="s">
        <v>31</v>
      </c>
      <c r="D31" s="102">
        <f t="shared" si="0"/>
        <v>0</v>
      </c>
      <c r="E31" s="112">
        <f t="shared" si="1"/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2">
        <f t="shared" si="2"/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2">
        <f t="shared" si="3"/>
        <v>0</v>
      </c>
      <c r="R31" s="215">
        <v>0</v>
      </c>
      <c r="S31" s="103">
        <v>0</v>
      </c>
      <c r="T31" s="103">
        <v>0</v>
      </c>
      <c r="U31" s="103">
        <v>0</v>
      </c>
      <c r="V31" s="103">
        <v>0</v>
      </c>
      <c r="W31" s="142">
        <f t="shared" si="4"/>
        <v>0</v>
      </c>
      <c r="X31" s="1"/>
      <c r="Y31" s="1"/>
      <c r="Z31" s="1"/>
      <c r="AA31" s="1"/>
      <c r="AB31" s="1"/>
      <c r="AC31" s="1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1">
        <v>28</v>
      </c>
      <c r="C32" s="141" t="s">
        <v>32</v>
      </c>
      <c r="D32" s="102">
        <f t="shared" si="0"/>
        <v>0</v>
      </c>
      <c r="E32" s="112">
        <f t="shared" si="1"/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 t="shared" si="2"/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 t="shared" si="3"/>
        <v>0</v>
      </c>
      <c r="R32" s="215">
        <v>0</v>
      </c>
      <c r="S32" s="103">
        <v>0</v>
      </c>
      <c r="T32" s="103">
        <v>0</v>
      </c>
      <c r="U32" s="103">
        <v>0</v>
      </c>
      <c r="V32" s="103">
        <v>0</v>
      </c>
      <c r="W32" s="142">
        <f t="shared" si="4"/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1">
        <v>29</v>
      </c>
      <c r="C33" s="144" t="s">
        <v>30</v>
      </c>
      <c r="D33" s="145">
        <f t="shared" si="0"/>
        <v>0</v>
      </c>
      <c r="E33" s="146">
        <f t="shared" si="1"/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5">
        <f t="shared" si="2"/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5">
        <f t="shared" si="3"/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8">
        <f t="shared" si="4"/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1"/>
      <c r="C34" s="248"/>
      <c r="D34" s="102"/>
      <c r="E34" s="112"/>
      <c r="F34" s="103"/>
      <c r="G34" s="103"/>
      <c r="H34" s="103"/>
      <c r="I34" s="103"/>
      <c r="J34" s="103"/>
      <c r="K34" s="102"/>
      <c r="L34" s="103"/>
      <c r="M34" s="103"/>
      <c r="N34" s="103"/>
      <c r="O34" s="103"/>
      <c r="P34" s="103"/>
      <c r="Q34" s="102"/>
      <c r="R34" s="215"/>
      <c r="S34" s="103"/>
      <c r="T34" s="103"/>
      <c r="U34" s="103"/>
      <c r="V34" s="103"/>
      <c r="W34" s="102"/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1"/>
      <c r="C35" s="248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5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8"/>
      <c r="C36" s="18"/>
      <c r="D36" s="9"/>
      <c r="E36" s="22"/>
      <c r="F36" s="19"/>
      <c r="G36" s="19"/>
      <c r="H36" s="19"/>
      <c r="I36" s="19"/>
      <c r="J36" s="19"/>
      <c r="K36" s="9"/>
      <c r="L36" s="19"/>
      <c r="M36" s="19"/>
      <c r="N36" s="19"/>
      <c r="O36" s="19"/>
      <c r="P36" s="19"/>
      <c r="Q36" s="9"/>
      <c r="R36" s="7"/>
      <c r="S36" s="19"/>
      <c r="T36" s="19"/>
      <c r="U36" s="19"/>
      <c r="V36" s="19"/>
      <c r="W36" s="9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23"/>
      <c r="C37" s="24"/>
      <c r="D37" s="25"/>
      <c r="E37" s="26"/>
      <c r="F37" s="27"/>
      <c r="G37" s="27"/>
      <c r="H37" s="27"/>
      <c r="I37" s="27"/>
      <c r="J37" s="27"/>
      <c r="K37" s="25"/>
      <c r="L37" s="27"/>
      <c r="M37" s="27"/>
      <c r="N37" s="27"/>
      <c r="O37" s="27"/>
      <c r="P37" s="27"/>
      <c r="Q37" s="25"/>
      <c r="R37" s="7"/>
      <c r="S37" s="27"/>
      <c r="T37" s="27"/>
      <c r="U37" s="27"/>
      <c r="V37" s="27"/>
      <c r="W37" s="25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2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</sheetData>
  <sortState xmlns:xlrd2="http://schemas.microsoft.com/office/spreadsheetml/2017/richdata2" ref="C5:W33">
    <sortCondition descending="1" ref="E5:E33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topLeftCell="A18" workbookViewId="0">
      <selection activeCell="H9" sqref="H9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300" t="s">
        <v>71</v>
      </c>
      <c r="B1" s="300"/>
      <c r="C1" s="300"/>
      <c r="D1" s="300"/>
      <c r="E1" s="300"/>
      <c r="F1" s="261"/>
      <c r="G1" s="267" t="s">
        <v>75</v>
      </c>
      <c r="H1" s="267"/>
      <c r="I1" s="267"/>
      <c r="J1" s="262"/>
      <c r="K1" s="262"/>
      <c r="L1" s="262"/>
      <c r="M1" s="262"/>
      <c r="N1" s="262"/>
      <c r="O1" s="262"/>
      <c r="P1" s="262"/>
      <c r="Q1" s="260"/>
      <c r="R1" s="1"/>
      <c r="S1" s="74"/>
      <c r="T1" s="74"/>
      <c r="U1" s="74"/>
      <c r="V1" s="74"/>
    </row>
    <row r="2" spans="1:22" ht="21">
      <c r="A2" s="116"/>
      <c r="B2" s="150" t="s">
        <v>0</v>
      </c>
      <c r="C2" s="117" t="s">
        <v>41</v>
      </c>
      <c r="D2" s="118" t="s">
        <v>72</v>
      </c>
      <c r="E2" s="119" t="s">
        <v>42</v>
      </c>
      <c r="F2" s="2"/>
      <c r="G2" s="296" t="s">
        <v>45</v>
      </c>
      <c r="H2" s="266"/>
      <c r="I2" s="266"/>
      <c r="J2" s="267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0">
        <v>1</v>
      </c>
      <c r="B3" s="121" t="s">
        <v>11</v>
      </c>
      <c r="C3" s="122">
        <v>49</v>
      </c>
      <c r="D3" s="123">
        <v>135.96666666666667</v>
      </c>
      <c r="E3" s="151">
        <v>2087</v>
      </c>
      <c r="F3" s="4"/>
      <c r="G3" s="266"/>
      <c r="H3" s="266"/>
      <c r="I3" s="266"/>
      <c r="J3" s="266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0">
        <v>2</v>
      </c>
      <c r="B4" s="121" t="s">
        <v>44</v>
      </c>
      <c r="C4" s="122">
        <v>46</v>
      </c>
      <c r="D4" s="123">
        <v>139.37777777777777</v>
      </c>
      <c r="E4" s="252">
        <v>2122</v>
      </c>
      <c r="F4" s="6"/>
      <c r="G4" s="263"/>
      <c r="H4" s="263"/>
      <c r="I4" s="263"/>
      <c r="J4" s="263"/>
      <c r="K4" s="149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0">
        <v>3</v>
      </c>
      <c r="B5" s="121" t="s">
        <v>69</v>
      </c>
      <c r="C5" s="122">
        <v>44</v>
      </c>
      <c r="D5" s="123">
        <v>127.01666666666667</v>
      </c>
      <c r="E5" s="252">
        <v>1961</v>
      </c>
      <c r="F5" s="6"/>
      <c r="G5" s="263"/>
      <c r="H5" s="263"/>
      <c r="I5" s="263"/>
      <c r="J5" s="264"/>
      <c r="K5" s="149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0">
        <v>4</v>
      </c>
      <c r="B6" s="121" t="s">
        <v>70</v>
      </c>
      <c r="C6" s="125">
        <v>40</v>
      </c>
      <c r="D6" s="123">
        <v>127.6</v>
      </c>
      <c r="E6" s="252">
        <v>1933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0">
        <v>5</v>
      </c>
      <c r="B7" s="121" t="s">
        <v>19</v>
      </c>
      <c r="C7" s="122">
        <v>36</v>
      </c>
      <c r="D7" s="123">
        <v>126.88888888888889</v>
      </c>
      <c r="E7" s="252">
        <v>1996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0">
        <v>6</v>
      </c>
      <c r="B8" s="126" t="s">
        <v>56</v>
      </c>
      <c r="C8" s="122">
        <v>28</v>
      </c>
      <c r="D8" s="123">
        <v>126.62222222222222</v>
      </c>
      <c r="E8" s="252">
        <v>1969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0">
        <v>7</v>
      </c>
      <c r="B9" s="121" t="s">
        <v>65</v>
      </c>
      <c r="C9" s="122">
        <v>27</v>
      </c>
      <c r="D9" s="123">
        <v>142.46666666666667</v>
      </c>
      <c r="E9" s="252">
        <v>2169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0">
        <v>8</v>
      </c>
      <c r="B10" s="121" t="s">
        <v>43</v>
      </c>
      <c r="C10" s="250">
        <v>25</v>
      </c>
      <c r="D10" s="123">
        <v>133.6888888888889</v>
      </c>
      <c r="E10" s="252">
        <v>2128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0">
        <v>9</v>
      </c>
      <c r="B11" s="121" t="s">
        <v>4</v>
      </c>
      <c r="C11" s="250">
        <v>25</v>
      </c>
      <c r="D11" s="123">
        <v>129.76666666666668</v>
      </c>
      <c r="E11" s="252">
        <v>2053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18.600000000000001">
      <c r="A12" s="130">
        <v>10</v>
      </c>
      <c r="B12" s="121" t="s">
        <v>3</v>
      </c>
      <c r="C12" s="250">
        <v>24</v>
      </c>
      <c r="D12" s="123">
        <v>129.66666666666666</v>
      </c>
      <c r="E12" s="252">
        <v>2056</v>
      </c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</row>
    <row r="13" spans="1:22" ht="18.600000000000001">
      <c r="A13" s="130">
        <v>11</v>
      </c>
      <c r="B13" s="121" t="s">
        <v>68</v>
      </c>
      <c r="C13" s="122">
        <v>22</v>
      </c>
      <c r="D13" s="123">
        <v>128.4</v>
      </c>
      <c r="E13" s="151">
        <v>1988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</row>
    <row r="14" spans="1:22" ht="21">
      <c r="A14" s="152"/>
      <c r="B14" s="150" t="s">
        <v>6</v>
      </c>
      <c r="C14" s="117" t="s">
        <v>41</v>
      </c>
      <c r="D14" s="118" t="s">
        <v>72</v>
      </c>
      <c r="E14" s="119" t="s">
        <v>42</v>
      </c>
      <c r="F14" s="85"/>
      <c r="G14" s="266"/>
      <c r="H14" s="266"/>
      <c r="I14" s="266"/>
      <c r="J14" s="267"/>
      <c r="K14" s="86"/>
      <c r="L14" s="86"/>
      <c r="M14" s="86"/>
      <c r="N14" s="85"/>
      <c r="O14" s="86"/>
      <c r="P14" s="86"/>
      <c r="Q14" s="86"/>
      <c r="R14" s="86"/>
      <c r="S14" s="87"/>
      <c r="T14" s="87"/>
      <c r="U14" s="74"/>
      <c r="V14" s="74"/>
    </row>
    <row r="15" spans="1:22" ht="21">
      <c r="A15" s="130">
        <v>1</v>
      </c>
      <c r="B15" s="121" t="s">
        <v>18</v>
      </c>
      <c r="C15" s="125">
        <v>53</v>
      </c>
      <c r="D15" s="218">
        <v>129.71666666666667</v>
      </c>
      <c r="E15" s="253">
        <v>1984</v>
      </c>
      <c r="F15" s="1"/>
      <c r="G15" s="266"/>
      <c r="H15" s="266"/>
      <c r="I15" s="266"/>
      <c r="J15" s="266"/>
      <c r="K15" s="1"/>
      <c r="L15" s="1"/>
      <c r="M15" s="1"/>
      <c r="N15" s="1"/>
      <c r="O15" s="1"/>
      <c r="P15" s="1"/>
      <c r="Q15" s="1"/>
      <c r="R15" s="1"/>
      <c r="S15" s="74"/>
      <c r="T15" s="88"/>
      <c r="U15" s="74"/>
      <c r="V15" s="74"/>
    </row>
    <row r="16" spans="1:22" ht="21">
      <c r="A16" s="130">
        <v>2</v>
      </c>
      <c r="B16" s="121" t="s">
        <v>49</v>
      </c>
      <c r="C16" s="122">
        <v>48</v>
      </c>
      <c r="D16" s="218">
        <v>124.41666666666667</v>
      </c>
      <c r="E16" s="253">
        <v>1893</v>
      </c>
      <c r="F16" s="72"/>
      <c r="G16" s="263"/>
      <c r="H16" s="263"/>
      <c r="I16" s="263"/>
      <c r="J16" s="263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21">
      <c r="A17" s="130">
        <v>3</v>
      </c>
      <c r="B17" s="121" t="s">
        <v>39</v>
      </c>
      <c r="C17" s="122">
        <v>47</v>
      </c>
      <c r="D17" s="218">
        <v>122.23333333333333</v>
      </c>
      <c r="E17" s="253">
        <v>1877</v>
      </c>
      <c r="F17" s="1"/>
      <c r="G17" s="263"/>
      <c r="H17" s="263"/>
      <c r="I17" s="263"/>
      <c r="J17" s="264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0">
        <v>4</v>
      </c>
      <c r="B18" s="121" t="s">
        <v>23</v>
      </c>
      <c r="C18" s="122">
        <v>46</v>
      </c>
      <c r="D18" s="218">
        <v>125.9</v>
      </c>
      <c r="E18" s="253">
        <v>1946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0">
        <v>5</v>
      </c>
      <c r="B19" s="121" t="s">
        <v>46</v>
      </c>
      <c r="C19" s="125">
        <v>46</v>
      </c>
      <c r="D19" s="218">
        <v>125.6</v>
      </c>
      <c r="E19" s="253">
        <v>1920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0">
        <v>6</v>
      </c>
      <c r="B20" s="121" t="s">
        <v>22</v>
      </c>
      <c r="C20" s="125">
        <v>42</v>
      </c>
      <c r="D20" s="218">
        <v>120.48333333333333</v>
      </c>
      <c r="E20" s="253">
        <v>1871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0">
        <v>7</v>
      </c>
      <c r="B21" s="121" t="s">
        <v>21</v>
      </c>
      <c r="C21" s="125">
        <v>41</v>
      </c>
      <c r="D21" s="218">
        <v>126.86666666666666</v>
      </c>
      <c r="E21" s="253">
        <v>1958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18.600000000000001">
      <c r="A22" s="130">
        <v>8</v>
      </c>
      <c r="B22" s="121" t="s">
        <v>47</v>
      </c>
      <c r="C22" s="125">
        <v>25</v>
      </c>
      <c r="D22" s="218">
        <v>121.01666666666667</v>
      </c>
      <c r="E22" s="253">
        <v>1891</v>
      </c>
      <c r="F22" s="1"/>
      <c r="G22" s="89"/>
      <c r="H22" s="89"/>
      <c r="I22" s="89"/>
      <c r="J22" s="89"/>
      <c r="K22" s="89"/>
      <c r="L22" s="89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18.600000000000001">
      <c r="A23" s="130">
        <v>9</v>
      </c>
      <c r="B23" s="121" t="s">
        <v>25</v>
      </c>
      <c r="C23" s="122">
        <v>10</v>
      </c>
      <c r="D23" s="218">
        <v>119.13333333333334</v>
      </c>
      <c r="E23" s="253">
        <v>1848</v>
      </c>
      <c r="F23" s="1"/>
      <c r="G23" s="89"/>
      <c r="H23" s="89"/>
      <c r="I23" s="89"/>
      <c r="J23" s="89"/>
      <c r="K23" s="89"/>
      <c r="L23" s="89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2"/>
      <c r="B24" s="150" t="s">
        <v>26</v>
      </c>
      <c r="C24" s="117" t="s">
        <v>41</v>
      </c>
      <c r="D24" s="118" t="s">
        <v>72</v>
      </c>
      <c r="E24" s="119" t="s">
        <v>42</v>
      </c>
      <c r="F24" s="1"/>
      <c r="G24" s="266"/>
      <c r="H24" s="266"/>
      <c r="I24" s="266"/>
      <c r="J24" s="267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0">
        <v>1</v>
      </c>
      <c r="B25" s="224" t="s">
        <v>32</v>
      </c>
      <c r="C25" s="250">
        <v>42</v>
      </c>
      <c r="D25" s="218">
        <v>114.91111111111111</v>
      </c>
      <c r="E25" s="253">
        <v>1753</v>
      </c>
      <c r="F25" s="1"/>
      <c r="G25" s="266"/>
      <c r="H25" s="266"/>
      <c r="I25" s="266"/>
      <c r="J25" s="266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0">
        <v>2</v>
      </c>
      <c r="B26" s="224" t="s">
        <v>33</v>
      </c>
      <c r="C26" s="250">
        <v>42</v>
      </c>
      <c r="D26" s="218">
        <v>107.35</v>
      </c>
      <c r="E26" s="253">
        <v>1703</v>
      </c>
      <c r="F26" s="1"/>
      <c r="G26" s="263"/>
      <c r="H26" s="263"/>
      <c r="I26" s="263"/>
      <c r="J26" s="263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0">
        <v>3</v>
      </c>
      <c r="B27" s="224" t="s">
        <v>60</v>
      </c>
      <c r="C27" s="250">
        <v>41</v>
      </c>
      <c r="D27" s="218">
        <v>111.13333333333334</v>
      </c>
      <c r="E27" s="253">
        <v>1705</v>
      </c>
      <c r="F27" s="1"/>
      <c r="G27" s="263"/>
      <c r="H27" s="263"/>
      <c r="I27" s="263"/>
      <c r="J27" s="264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21">
      <c r="A28" s="130">
        <v>4</v>
      </c>
      <c r="B28" s="224" t="s">
        <v>24</v>
      </c>
      <c r="C28" s="250">
        <v>36</v>
      </c>
      <c r="D28" s="218">
        <v>114.71666666666667</v>
      </c>
      <c r="E28" s="253">
        <v>1807</v>
      </c>
      <c r="F28" s="1"/>
      <c r="G28" s="26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21">
      <c r="A29" s="130">
        <v>5</v>
      </c>
      <c r="B29" s="224" t="s">
        <v>31</v>
      </c>
      <c r="C29" s="250">
        <v>32</v>
      </c>
      <c r="D29" s="218">
        <v>116.91111111111111</v>
      </c>
      <c r="E29" s="254">
        <v>1853</v>
      </c>
      <c r="F29" s="1"/>
      <c r="G29" s="26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0">
        <v>6</v>
      </c>
      <c r="B30" s="224" t="s">
        <v>27</v>
      </c>
      <c r="C30" s="250">
        <v>26</v>
      </c>
      <c r="D30" s="218">
        <v>118.6</v>
      </c>
      <c r="E30" s="254">
        <v>1837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0">
        <v>7</v>
      </c>
      <c r="B31" s="224" t="s">
        <v>28</v>
      </c>
      <c r="C31" s="250">
        <v>20</v>
      </c>
      <c r="D31" s="218">
        <v>114.7</v>
      </c>
      <c r="E31" s="254">
        <v>1763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30">
        <v>8</v>
      </c>
      <c r="B32" s="224" t="s">
        <v>30</v>
      </c>
      <c r="C32" s="251">
        <v>6</v>
      </c>
      <c r="D32" s="217">
        <v>97.13333333333334</v>
      </c>
      <c r="E32" s="254">
        <v>1627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130">
        <v>9</v>
      </c>
      <c r="B33" s="224" t="s">
        <v>29</v>
      </c>
      <c r="C33" s="250">
        <v>0</v>
      </c>
      <c r="D33" s="218">
        <v>0</v>
      </c>
      <c r="E33" s="253">
        <v>1815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 ht="18.600000000000001">
      <c r="A34" s="12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 ht="18.600000000000001">
      <c r="A35" s="8"/>
      <c r="B35" s="10"/>
      <c r="C35" s="11"/>
      <c r="D35" s="1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70"/>
  <sheetViews>
    <sheetView workbookViewId="0">
      <selection activeCell="T30" sqref="T30"/>
    </sheetView>
  </sheetViews>
  <sheetFormatPr defaultRowHeight="14.4"/>
  <cols>
    <col min="1" max="1" width="4.44140625" customWidth="1"/>
    <col min="2" max="2" width="26.109375" customWidth="1"/>
  </cols>
  <sheetData>
    <row r="1" spans="1:33" ht="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3" t="s">
        <v>75</v>
      </c>
      <c r="P1" s="93"/>
      <c r="Q1" s="93"/>
      <c r="R1" s="9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3" t="s">
        <v>45</v>
      </c>
      <c r="P2" s="93"/>
      <c r="Q2" s="93"/>
      <c r="R2" s="9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68"/>
      <c r="C5" s="269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74"/>
      <c r="T5" s="74"/>
      <c r="U5" s="74"/>
      <c r="V5" s="15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72" t="s">
        <v>52</v>
      </c>
      <c r="C6" s="273" t="s">
        <v>53</v>
      </c>
      <c r="D6" s="274">
        <v>45546</v>
      </c>
      <c r="E6" s="274">
        <v>45560</v>
      </c>
      <c r="F6" s="274">
        <v>45574</v>
      </c>
      <c r="G6" s="274">
        <v>45588</v>
      </c>
      <c r="H6" s="274">
        <v>45602</v>
      </c>
      <c r="I6" s="274">
        <v>45616</v>
      </c>
      <c r="J6" s="274">
        <v>45630</v>
      </c>
      <c r="K6" s="274">
        <v>45665</v>
      </c>
      <c r="L6" s="275">
        <v>45679</v>
      </c>
      <c r="M6" s="274">
        <v>45693</v>
      </c>
      <c r="N6" s="274">
        <v>45707</v>
      </c>
      <c r="O6" s="274">
        <v>45721</v>
      </c>
      <c r="P6" s="274">
        <v>45735</v>
      </c>
      <c r="Q6" s="274">
        <v>45749</v>
      </c>
      <c r="R6" s="276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77" t="s">
        <v>11</v>
      </c>
      <c r="C7" s="273">
        <v>49</v>
      </c>
      <c r="D7" s="153">
        <v>6</v>
      </c>
      <c r="E7" s="153">
        <v>16</v>
      </c>
      <c r="F7" s="153">
        <v>16</v>
      </c>
      <c r="G7" s="153">
        <v>17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77" t="s">
        <v>44</v>
      </c>
      <c r="C8" s="273">
        <v>46</v>
      </c>
      <c r="D8" s="153">
        <v>0</v>
      </c>
      <c r="E8" s="153">
        <v>15</v>
      </c>
      <c r="F8" s="153">
        <v>15</v>
      </c>
      <c r="G8" s="153">
        <v>16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77" t="s">
        <v>69</v>
      </c>
      <c r="C9" s="273">
        <v>44</v>
      </c>
      <c r="D9" s="153">
        <v>6</v>
      </c>
      <c r="E9" s="153">
        <v>12</v>
      </c>
      <c r="F9" s="153">
        <v>17</v>
      </c>
      <c r="G9" s="153">
        <v>15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77" t="s">
        <v>70</v>
      </c>
      <c r="C10" s="273">
        <v>40</v>
      </c>
      <c r="D10" s="153">
        <v>6</v>
      </c>
      <c r="E10" s="153">
        <v>14</v>
      </c>
      <c r="F10" s="153">
        <v>12</v>
      </c>
      <c r="G10" s="153">
        <v>14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77" t="s">
        <v>19</v>
      </c>
      <c r="C11" s="273">
        <v>36</v>
      </c>
      <c r="D11" s="153">
        <v>16</v>
      </c>
      <c r="E11" s="153">
        <v>0</v>
      </c>
      <c r="F11" s="153">
        <v>7</v>
      </c>
      <c r="G11" s="153">
        <v>13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77" t="s">
        <v>56</v>
      </c>
      <c r="C12" s="273">
        <v>28</v>
      </c>
      <c r="D12" s="153">
        <v>13</v>
      </c>
      <c r="E12" s="153">
        <v>9</v>
      </c>
      <c r="F12" s="153">
        <v>0</v>
      </c>
      <c r="G12" s="153">
        <v>6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/>
      <c r="B13" s="277" t="s">
        <v>65</v>
      </c>
      <c r="C13" s="273">
        <v>27</v>
      </c>
      <c r="D13" s="153">
        <v>9</v>
      </c>
      <c r="E13" s="153">
        <v>18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7</v>
      </c>
      <c r="B14" s="277" t="s">
        <v>43</v>
      </c>
      <c r="C14" s="273">
        <v>25</v>
      </c>
      <c r="D14" s="153">
        <v>0</v>
      </c>
      <c r="E14" s="153">
        <v>8</v>
      </c>
      <c r="F14" s="153">
        <v>9</v>
      </c>
      <c r="G14" s="153">
        <v>8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74"/>
      <c r="T14" s="74"/>
      <c r="U14" s="15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/>
      <c r="B15" s="277" t="s">
        <v>4</v>
      </c>
      <c r="C15" s="273">
        <v>25</v>
      </c>
      <c r="D15" s="153">
        <v>6</v>
      </c>
      <c r="E15" s="153">
        <v>5</v>
      </c>
      <c r="F15" s="153">
        <v>5</v>
      </c>
      <c r="G15" s="153">
        <v>14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74"/>
      <c r="T15" s="74"/>
      <c r="U15" s="15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>
        <v>8</v>
      </c>
      <c r="B16" s="277" t="s">
        <v>3</v>
      </c>
      <c r="C16" s="273">
        <v>24</v>
      </c>
      <c r="D16" s="153">
        <v>12</v>
      </c>
      <c r="E16" s="153">
        <v>4</v>
      </c>
      <c r="F16" s="153">
        <v>7</v>
      </c>
      <c r="G16" s="153">
        <v>5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74"/>
      <c r="T16" s="74"/>
      <c r="U16" s="15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9</v>
      </c>
      <c r="B17" s="277" t="s">
        <v>68</v>
      </c>
      <c r="C17" s="273">
        <v>22</v>
      </c>
      <c r="D17" s="153">
        <v>0</v>
      </c>
      <c r="E17" s="153">
        <v>4</v>
      </c>
      <c r="F17" s="153">
        <v>5</v>
      </c>
      <c r="G17" s="153">
        <v>13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/>
      <c r="B18" s="272" t="s">
        <v>50</v>
      </c>
      <c r="C18" s="273"/>
      <c r="D18" s="274">
        <v>45546</v>
      </c>
      <c r="E18" s="274">
        <v>45560</v>
      </c>
      <c r="F18" s="274">
        <v>45574</v>
      </c>
      <c r="G18" s="274">
        <v>45588</v>
      </c>
      <c r="H18" s="274">
        <v>45602</v>
      </c>
      <c r="I18" s="274">
        <v>45616</v>
      </c>
      <c r="J18" s="274">
        <v>45630</v>
      </c>
      <c r="K18" s="274">
        <v>45665</v>
      </c>
      <c r="L18" s="275">
        <v>45679</v>
      </c>
      <c r="M18" s="274">
        <v>45693</v>
      </c>
      <c r="N18" s="274">
        <v>45707</v>
      </c>
      <c r="O18" s="274">
        <v>45721</v>
      </c>
      <c r="P18" s="274">
        <v>45735</v>
      </c>
      <c r="Q18" s="274">
        <v>45749</v>
      </c>
      <c r="R18" s="276">
        <v>45763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1</v>
      </c>
      <c r="B19" s="277" t="s">
        <v>18</v>
      </c>
      <c r="C19" s="273">
        <v>53</v>
      </c>
      <c r="D19" s="153">
        <v>15</v>
      </c>
      <c r="E19" s="153">
        <v>16</v>
      </c>
      <c r="F19" s="153">
        <v>20</v>
      </c>
      <c r="G19" s="153">
        <v>17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2</v>
      </c>
      <c r="B20" s="277" t="s">
        <v>49</v>
      </c>
      <c r="C20" s="273">
        <v>48</v>
      </c>
      <c r="D20" s="153">
        <v>17</v>
      </c>
      <c r="E20" s="153">
        <v>14</v>
      </c>
      <c r="F20" s="153">
        <v>16</v>
      </c>
      <c r="G20" s="153">
        <v>15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3</v>
      </c>
      <c r="B21" s="277" t="s">
        <v>39</v>
      </c>
      <c r="C21" s="273">
        <v>47</v>
      </c>
      <c r="D21" s="153">
        <v>15</v>
      </c>
      <c r="E21" s="153">
        <v>15</v>
      </c>
      <c r="F21" s="153">
        <v>7</v>
      </c>
      <c r="G21" s="153">
        <v>17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4</v>
      </c>
      <c r="B22" s="277" t="s">
        <v>23</v>
      </c>
      <c r="C22" s="273">
        <v>46</v>
      </c>
      <c r="D22" s="153">
        <v>15</v>
      </c>
      <c r="E22" s="153">
        <v>16</v>
      </c>
      <c r="F22" s="153">
        <v>15</v>
      </c>
      <c r="G22" s="153">
        <v>14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5</v>
      </c>
      <c r="B23" s="277" t="s">
        <v>46</v>
      </c>
      <c r="C23" s="273">
        <v>46</v>
      </c>
      <c r="D23" s="153">
        <v>15</v>
      </c>
      <c r="E23" s="153">
        <v>16</v>
      </c>
      <c r="F23" s="153">
        <v>15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6</v>
      </c>
      <c r="B24" s="277" t="s">
        <v>22</v>
      </c>
      <c r="C24" s="273">
        <v>42</v>
      </c>
      <c r="D24" s="153">
        <v>14</v>
      </c>
      <c r="E24" s="153">
        <v>7</v>
      </c>
      <c r="F24" s="153">
        <v>16</v>
      </c>
      <c r="G24" s="153">
        <v>12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7</v>
      </c>
      <c r="B25" s="277" t="s">
        <v>21</v>
      </c>
      <c r="C25" s="273">
        <v>41</v>
      </c>
      <c r="D25" s="153">
        <v>13</v>
      </c>
      <c r="E25" s="153">
        <v>14</v>
      </c>
      <c r="F25" s="153">
        <v>0</v>
      </c>
      <c r="G25" s="153">
        <v>14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>
        <v>8</v>
      </c>
      <c r="B26" s="277" t="s">
        <v>47</v>
      </c>
      <c r="C26" s="273">
        <v>25</v>
      </c>
      <c r="D26" s="153">
        <v>6</v>
      </c>
      <c r="E26" s="153">
        <v>11</v>
      </c>
      <c r="F26" s="153">
        <v>8</v>
      </c>
      <c r="G26" s="153">
        <v>6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9</v>
      </c>
      <c r="B27" s="277" t="s">
        <v>25</v>
      </c>
      <c r="C27" s="273">
        <v>10</v>
      </c>
      <c r="D27" s="153">
        <v>0</v>
      </c>
      <c r="E27" s="153">
        <v>0</v>
      </c>
      <c r="F27" s="153">
        <v>0</v>
      </c>
      <c r="G27" s="153">
        <v>10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/>
      <c r="B28" s="272" t="s">
        <v>51</v>
      </c>
      <c r="C28" s="273"/>
      <c r="D28" s="274">
        <v>45546</v>
      </c>
      <c r="E28" s="274">
        <v>45560</v>
      </c>
      <c r="F28" s="274">
        <v>45574</v>
      </c>
      <c r="G28" s="274">
        <v>45588</v>
      </c>
      <c r="H28" s="274">
        <v>45602</v>
      </c>
      <c r="I28" s="274">
        <v>45616</v>
      </c>
      <c r="J28" s="274">
        <v>45630</v>
      </c>
      <c r="K28" s="274">
        <v>45665</v>
      </c>
      <c r="L28" s="275">
        <v>45679</v>
      </c>
      <c r="M28" s="274">
        <v>45693</v>
      </c>
      <c r="N28" s="274">
        <v>45707</v>
      </c>
      <c r="O28" s="274">
        <v>45721</v>
      </c>
      <c r="P28" s="274">
        <v>45735</v>
      </c>
      <c r="Q28" s="274">
        <v>45749</v>
      </c>
      <c r="R28" s="276">
        <v>45763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1</v>
      </c>
      <c r="B29" s="277" t="s">
        <v>32</v>
      </c>
      <c r="C29" s="273">
        <v>42</v>
      </c>
      <c r="D29" s="153">
        <v>15</v>
      </c>
      <c r="E29" s="153">
        <v>12</v>
      </c>
      <c r="F29" s="153">
        <v>15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2</v>
      </c>
      <c r="B30" s="277" t="s">
        <v>33</v>
      </c>
      <c r="C30" s="273">
        <v>42</v>
      </c>
      <c r="D30" s="153">
        <v>14</v>
      </c>
      <c r="E30" s="153">
        <v>7</v>
      </c>
      <c r="F30" s="153">
        <v>14</v>
      </c>
      <c r="G30" s="153">
        <v>14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3</v>
      </c>
      <c r="B31" s="277" t="s">
        <v>60</v>
      </c>
      <c r="C31" s="273">
        <v>41</v>
      </c>
      <c r="D31" s="153">
        <v>13</v>
      </c>
      <c r="E31" s="153">
        <v>0</v>
      </c>
      <c r="F31" s="153">
        <v>15</v>
      </c>
      <c r="G31" s="153">
        <v>13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4</v>
      </c>
      <c r="B32" s="277" t="s">
        <v>24</v>
      </c>
      <c r="C32" s="273">
        <v>36</v>
      </c>
      <c r="D32" s="153">
        <v>5</v>
      </c>
      <c r="E32" s="153">
        <v>13</v>
      </c>
      <c r="F32" s="153">
        <v>16</v>
      </c>
      <c r="G32" s="153">
        <v>7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5</v>
      </c>
      <c r="B33" s="277" t="s">
        <v>31</v>
      </c>
      <c r="C33" s="273">
        <v>32</v>
      </c>
      <c r="D33" s="153">
        <v>13</v>
      </c>
      <c r="E33" s="153">
        <v>6</v>
      </c>
      <c r="F33" s="153">
        <v>13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6</v>
      </c>
      <c r="B34" s="277" t="s">
        <v>27</v>
      </c>
      <c r="C34" s="273">
        <v>26</v>
      </c>
      <c r="D34" s="153">
        <v>0</v>
      </c>
      <c r="E34" s="153">
        <v>12</v>
      </c>
      <c r="F34" s="153">
        <v>0</v>
      </c>
      <c r="G34" s="153">
        <v>14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7</v>
      </c>
      <c r="B35" s="277" t="s">
        <v>28</v>
      </c>
      <c r="C35" s="273">
        <v>20</v>
      </c>
      <c r="D35" s="153">
        <v>0</v>
      </c>
      <c r="E35" s="153">
        <v>5</v>
      </c>
      <c r="F35" s="153">
        <v>0</v>
      </c>
      <c r="G35" s="153">
        <v>15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ht="17.399999999999999">
      <c r="A36" s="92">
        <v>8</v>
      </c>
      <c r="B36" s="277" t="s">
        <v>30</v>
      </c>
      <c r="C36" s="273">
        <v>6</v>
      </c>
      <c r="D36" s="153">
        <v>3</v>
      </c>
      <c r="E36" s="153">
        <v>3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ht="17.399999999999999">
      <c r="A37" s="92">
        <v>9</v>
      </c>
      <c r="B37" s="278" t="s">
        <v>29</v>
      </c>
      <c r="C37" s="279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  <row r="69" spans="1:3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spans="1:3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4"/>
  <sheetViews>
    <sheetView workbookViewId="0">
      <selection activeCell="J41" sqref="J41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5"/>
      <c r="B1" s="155"/>
      <c r="C1" s="301" t="s">
        <v>1</v>
      </c>
      <c r="D1" s="301"/>
      <c r="E1" s="155"/>
      <c r="F1" s="155"/>
      <c r="G1" s="155"/>
      <c r="H1" s="155"/>
      <c r="I1" s="156"/>
      <c r="J1" s="156"/>
      <c r="K1" s="156"/>
      <c r="L1" s="156"/>
      <c r="M1" s="156"/>
      <c r="N1" s="155"/>
      <c r="O1" s="155"/>
      <c r="P1" s="155"/>
      <c r="Q1" s="157"/>
      <c r="R1" s="157"/>
      <c r="S1" s="157"/>
      <c r="T1" s="31"/>
      <c r="U1" s="31"/>
      <c r="V1" s="32"/>
      <c r="W1" s="1"/>
      <c r="X1" s="1"/>
      <c r="Y1" s="1"/>
      <c r="Z1" s="1"/>
      <c r="AA1" s="1"/>
    </row>
    <row r="2" spans="1:27" ht="16.2">
      <c r="A2" s="158"/>
      <c r="B2" s="159" t="s">
        <v>0</v>
      </c>
      <c r="C2" s="274">
        <v>45546</v>
      </c>
      <c r="D2" s="274">
        <v>45560</v>
      </c>
      <c r="E2" s="274">
        <v>45574</v>
      </c>
      <c r="F2" s="274">
        <v>45588</v>
      </c>
      <c r="G2" s="274">
        <v>45602</v>
      </c>
      <c r="H2" s="274">
        <v>45616</v>
      </c>
      <c r="I2" s="274">
        <v>45630</v>
      </c>
      <c r="J2" s="274">
        <v>45665</v>
      </c>
      <c r="K2" s="275">
        <v>45679</v>
      </c>
      <c r="L2" s="274">
        <v>45693</v>
      </c>
      <c r="M2" s="274">
        <v>45707</v>
      </c>
      <c r="N2" s="274">
        <v>45721</v>
      </c>
      <c r="O2" s="274">
        <v>45735</v>
      </c>
      <c r="P2" s="274">
        <v>45749</v>
      </c>
      <c r="Q2" s="276">
        <v>45763</v>
      </c>
      <c r="R2" s="160" t="s">
        <v>10</v>
      </c>
      <c r="S2" s="161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2">
        <v>1</v>
      </c>
      <c r="B3" s="166" t="s">
        <v>65</v>
      </c>
      <c r="C3" s="167">
        <v>2105</v>
      </c>
      <c r="D3" s="168">
        <v>2169</v>
      </c>
      <c r="E3" s="168">
        <v>0</v>
      </c>
      <c r="F3" s="168">
        <v>0</v>
      </c>
      <c r="G3" s="168"/>
      <c r="H3" s="168"/>
      <c r="I3" s="164"/>
      <c r="J3" s="164"/>
      <c r="K3" s="164"/>
      <c r="L3" s="164"/>
      <c r="M3" s="169"/>
      <c r="N3" s="170"/>
      <c r="O3" s="170"/>
      <c r="P3" s="170"/>
      <c r="Q3" s="170"/>
      <c r="R3" s="164">
        <f t="shared" ref="R3:R13" si="0">SUM(C3:Q3)</f>
        <v>4274</v>
      </c>
      <c r="S3" s="165">
        <f>SUM(C3:Q3)/30</f>
        <v>142.46666666666667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2">
        <v>2</v>
      </c>
      <c r="B4" s="166" t="s">
        <v>44</v>
      </c>
      <c r="C4" s="167">
        <v>0</v>
      </c>
      <c r="D4" s="168">
        <v>2084</v>
      </c>
      <c r="E4" s="168">
        <v>2082</v>
      </c>
      <c r="F4" s="168">
        <v>2106</v>
      </c>
      <c r="G4" s="168"/>
      <c r="H4" s="168"/>
      <c r="I4" s="164"/>
      <c r="J4" s="164"/>
      <c r="K4" s="164"/>
      <c r="L4" s="164"/>
      <c r="M4" s="169"/>
      <c r="N4" s="170"/>
      <c r="O4" s="170"/>
      <c r="P4" s="170"/>
      <c r="Q4" s="170"/>
      <c r="R4" s="164">
        <f t="shared" si="0"/>
        <v>6272</v>
      </c>
      <c r="S4" s="165">
        <f>SUM(C4:Q4)/45</f>
        <v>139.37777777777777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2">
        <v>3</v>
      </c>
      <c r="B5" s="166" t="s">
        <v>11</v>
      </c>
      <c r="C5" s="167">
        <v>1951</v>
      </c>
      <c r="D5" s="168">
        <v>2054</v>
      </c>
      <c r="E5" s="168">
        <v>2066</v>
      </c>
      <c r="F5" s="168">
        <v>2087</v>
      </c>
      <c r="G5" s="168"/>
      <c r="H5" s="168"/>
      <c r="I5" s="164"/>
      <c r="J5" s="164"/>
      <c r="K5" s="164"/>
      <c r="L5" s="164"/>
      <c r="M5" s="169"/>
      <c r="N5" s="170"/>
      <c r="O5" s="170"/>
      <c r="P5" s="170"/>
      <c r="Q5" s="170"/>
      <c r="R5" s="164">
        <f t="shared" si="0"/>
        <v>8158</v>
      </c>
      <c r="S5" s="165">
        <f>SUM(C5:Q5)/60</f>
        <v>135.96666666666667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2">
        <v>4</v>
      </c>
      <c r="B6" s="166" t="s">
        <v>43</v>
      </c>
      <c r="C6" s="167">
        <v>0</v>
      </c>
      <c r="D6" s="168">
        <v>2005</v>
      </c>
      <c r="E6" s="168">
        <v>2034</v>
      </c>
      <c r="F6" s="168">
        <v>1977</v>
      </c>
      <c r="G6" s="168"/>
      <c r="H6" s="168"/>
      <c r="I6" s="164"/>
      <c r="J6" s="164"/>
      <c r="K6" s="164"/>
      <c r="L6" s="164"/>
      <c r="M6" s="169"/>
      <c r="N6" s="170"/>
      <c r="O6" s="170"/>
      <c r="P6" s="170"/>
      <c r="Q6" s="170"/>
      <c r="R6" s="164">
        <f t="shared" si="0"/>
        <v>6016</v>
      </c>
      <c r="S6" s="165">
        <f>SUM(C6:Q6)/45</f>
        <v>133.6888888888889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2">
        <v>5</v>
      </c>
      <c r="B7" s="166" t="s">
        <v>4</v>
      </c>
      <c r="C7" s="167">
        <v>1921</v>
      </c>
      <c r="D7" s="168">
        <v>1918</v>
      </c>
      <c r="E7" s="168">
        <v>1941</v>
      </c>
      <c r="F7" s="168">
        <v>2006</v>
      </c>
      <c r="G7" s="168"/>
      <c r="H7" s="168"/>
      <c r="I7" s="164"/>
      <c r="J7" s="164"/>
      <c r="K7" s="164"/>
      <c r="L7" s="164"/>
      <c r="M7" s="169"/>
      <c r="N7" s="170"/>
      <c r="O7" s="170"/>
      <c r="P7" s="170"/>
      <c r="Q7" s="170"/>
      <c r="R7" s="164">
        <f t="shared" si="0"/>
        <v>7786</v>
      </c>
      <c r="S7" s="165">
        <f>SUM(C7:Q7)/60</f>
        <v>129.76666666666668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2">
        <v>6</v>
      </c>
      <c r="B8" s="166" t="s">
        <v>3</v>
      </c>
      <c r="C8" s="167">
        <v>1960</v>
      </c>
      <c r="D8" s="168">
        <v>1952</v>
      </c>
      <c r="E8" s="168">
        <v>1945</v>
      </c>
      <c r="F8" s="168">
        <v>1923</v>
      </c>
      <c r="G8" s="168"/>
      <c r="H8" s="168"/>
      <c r="I8" s="164"/>
      <c r="J8" s="164"/>
      <c r="K8" s="164"/>
      <c r="L8" s="164"/>
      <c r="M8" s="169"/>
      <c r="N8" s="170"/>
      <c r="O8" s="170"/>
      <c r="P8" s="170"/>
      <c r="Q8" s="170"/>
      <c r="R8" s="164">
        <f t="shared" si="0"/>
        <v>7780</v>
      </c>
      <c r="S8" s="165">
        <f>SUM(C8:Q8)/60</f>
        <v>129.66666666666666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2">
        <v>7</v>
      </c>
      <c r="B9" s="163" t="s">
        <v>68</v>
      </c>
      <c r="C9" s="164">
        <v>0</v>
      </c>
      <c r="D9" s="164">
        <v>1910</v>
      </c>
      <c r="E9" s="164">
        <v>1916</v>
      </c>
      <c r="F9" s="164">
        <v>1952</v>
      </c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>
        <f t="shared" si="0"/>
        <v>5778</v>
      </c>
      <c r="S9" s="165">
        <f>SUM(C9:Q9)/45</f>
        <v>128.4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2">
        <v>8</v>
      </c>
      <c r="B10" s="280" t="s">
        <v>70</v>
      </c>
      <c r="C10" s="167">
        <v>1887</v>
      </c>
      <c r="D10" s="216">
        <v>1915</v>
      </c>
      <c r="E10" s="167">
        <v>1933</v>
      </c>
      <c r="F10" s="168">
        <v>1921</v>
      </c>
      <c r="G10" s="168"/>
      <c r="H10" s="168"/>
      <c r="I10" s="168"/>
      <c r="J10" s="168"/>
      <c r="K10" s="164"/>
      <c r="L10" s="164"/>
      <c r="M10" s="169"/>
      <c r="N10" s="169"/>
      <c r="O10" s="169"/>
      <c r="P10" s="170"/>
      <c r="Q10" s="170"/>
      <c r="R10" s="171">
        <f t="shared" si="0"/>
        <v>7656</v>
      </c>
      <c r="S10" s="165">
        <f>SUM(C10:Q10)/60</f>
        <v>127.6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2">
        <v>9</v>
      </c>
      <c r="B11" s="166" t="s">
        <v>69</v>
      </c>
      <c r="C11" s="164">
        <v>1829</v>
      </c>
      <c r="D11" s="185">
        <v>1909</v>
      </c>
      <c r="E11" s="164">
        <v>1961</v>
      </c>
      <c r="F11" s="164">
        <v>1922</v>
      </c>
      <c r="G11" s="168"/>
      <c r="H11" s="168"/>
      <c r="I11" s="168"/>
      <c r="J11" s="168"/>
      <c r="K11" s="164"/>
      <c r="L11" s="164"/>
      <c r="M11" s="169"/>
      <c r="N11" s="169"/>
      <c r="O11" s="184"/>
      <c r="P11" s="170"/>
      <c r="Q11" s="170"/>
      <c r="R11" s="171">
        <f t="shared" si="0"/>
        <v>7621</v>
      </c>
      <c r="S11" s="165">
        <f>SUM(C11:Q11)/60</f>
        <v>127.01666666666667</v>
      </c>
      <c r="T11" s="35"/>
      <c r="U11" s="35"/>
      <c r="V11" s="35"/>
      <c r="W11" s="36"/>
      <c r="X11" s="1"/>
      <c r="Y11" s="1"/>
      <c r="Z11" s="1"/>
      <c r="AA11" s="1"/>
    </row>
    <row r="12" spans="1:27" ht="16.2">
      <c r="A12" s="162">
        <v>10</v>
      </c>
      <c r="B12" s="163" t="s">
        <v>19</v>
      </c>
      <c r="C12" s="164">
        <v>1929</v>
      </c>
      <c r="D12" s="164">
        <v>0</v>
      </c>
      <c r="E12" s="164">
        <v>1876</v>
      </c>
      <c r="F12" s="164">
        <v>1905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>
        <f t="shared" si="0"/>
        <v>5710</v>
      </c>
      <c r="S12" s="165">
        <f>SUM(C12:Q12)/45</f>
        <v>126.88888888888889</v>
      </c>
      <c r="T12" s="35"/>
      <c r="U12" s="35"/>
      <c r="V12" s="35"/>
      <c r="W12" s="36"/>
      <c r="X12" s="1"/>
      <c r="Y12" s="1"/>
      <c r="Z12" s="1"/>
      <c r="AA12" s="1"/>
    </row>
    <row r="13" spans="1:27" ht="16.2">
      <c r="A13" s="162">
        <v>11</v>
      </c>
      <c r="B13" s="166" t="s">
        <v>56</v>
      </c>
      <c r="C13" s="167">
        <v>1939</v>
      </c>
      <c r="D13" s="168">
        <v>1904</v>
      </c>
      <c r="E13" s="168">
        <v>0</v>
      </c>
      <c r="F13" s="168">
        <v>1855</v>
      </c>
      <c r="G13" s="168"/>
      <c r="H13" s="168"/>
      <c r="I13" s="164"/>
      <c r="J13" s="164"/>
      <c r="K13" s="164"/>
      <c r="L13" s="164"/>
      <c r="M13" s="169"/>
      <c r="N13" s="170"/>
      <c r="O13" s="170"/>
      <c r="P13" s="170"/>
      <c r="Q13" s="170"/>
      <c r="R13" s="164">
        <f t="shared" si="0"/>
        <v>5698</v>
      </c>
      <c r="S13" s="165">
        <f>SUM(C13:Q13)/45</f>
        <v>126.62222222222222</v>
      </c>
      <c r="T13" s="35"/>
      <c r="U13" s="36"/>
      <c r="V13" s="35"/>
      <c r="W13" s="36"/>
      <c r="X13" s="1"/>
      <c r="Y13" s="1"/>
      <c r="Z13" s="1"/>
      <c r="AA13" s="1"/>
    </row>
    <row r="14" spans="1:27" ht="19.5" customHeight="1">
      <c r="A14" s="173"/>
      <c r="B14" s="174"/>
      <c r="C14" s="302" t="s">
        <v>1</v>
      </c>
      <c r="D14" s="302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44"/>
      <c r="U14" s="1"/>
      <c r="V14" s="1"/>
      <c r="W14" s="1"/>
      <c r="X14" s="1"/>
      <c r="Y14" s="1"/>
      <c r="Z14" s="1"/>
      <c r="AA14" s="1"/>
    </row>
    <row r="15" spans="1:27" ht="16.2">
      <c r="A15" s="162"/>
      <c r="B15" s="159" t="s">
        <v>6</v>
      </c>
      <c r="C15" s="274">
        <v>45546</v>
      </c>
      <c r="D15" s="274">
        <v>45560</v>
      </c>
      <c r="E15" s="274">
        <v>45574</v>
      </c>
      <c r="F15" s="274">
        <v>45588</v>
      </c>
      <c r="G15" s="274">
        <v>45602</v>
      </c>
      <c r="H15" s="274">
        <v>45616</v>
      </c>
      <c r="I15" s="274">
        <v>45630</v>
      </c>
      <c r="J15" s="274">
        <v>45665</v>
      </c>
      <c r="K15" s="275">
        <v>45679</v>
      </c>
      <c r="L15" s="274">
        <v>45693</v>
      </c>
      <c r="M15" s="274">
        <v>45707</v>
      </c>
      <c r="N15" s="274">
        <v>45721</v>
      </c>
      <c r="O15" s="274">
        <v>45735</v>
      </c>
      <c r="P15" s="274">
        <v>45749</v>
      </c>
      <c r="Q15" s="276">
        <v>45763</v>
      </c>
      <c r="R15" s="182" t="s">
        <v>10</v>
      </c>
      <c r="S15" s="183" t="s">
        <v>12</v>
      </c>
      <c r="T15" s="35"/>
      <c r="U15" s="1"/>
      <c r="V15" s="1"/>
      <c r="W15" s="1"/>
      <c r="X15" s="1"/>
      <c r="Y15" s="1"/>
      <c r="Z15" s="1"/>
      <c r="AA15" s="1"/>
    </row>
    <row r="16" spans="1:27" ht="16.2">
      <c r="A16" s="162">
        <v>1</v>
      </c>
      <c r="B16" s="166" t="s">
        <v>18</v>
      </c>
      <c r="C16" s="167">
        <v>1916</v>
      </c>
      <c r="D16" s="168">
        <v>1949</v>
      </c>
      <c r="E16" s="168">
        <v>1984</v>
      </c>
      <c r="F16" s="168">
        <v>1934</v>
      </c>
      <c r="G16" s="168"/>
      <c r="H16" s="168"/>
      <c r="I16" s="164"/>
      <c r="J16" s="164"/>
      <c r="K16" s="164"/>
      <c r="L16" s="164"/>
      <c r="M16" s="169"/>
      <c r="N16" s="170"/>
      <c r="O16" s="170"/>
      <c r="P16" s="170"/>
      <c r="Q16" s="170"/>
      <c r="R16" s="171">
        <f t="shared" ref="R16:R24" si="1">SUM(C16:Q16)</f>
        <v>7783</v>
      </c>
      <c r="S16" s="165">
        <f>SUM(C16:Q16)/60</f>
        <v>129.71666666666667</v>
      </c>
      <c r="T16" s="45"/>
      <c r="U16" s="46"/>
      <c r="V16" s="46"/>
      <c r="W16" s="46"/>
      <c r="X16" s="1"/>
      <c r="Y16" s="1"/>
      <c r="Z16" s="1"/>
      <c r="AA16" s="1"/>
    </row>
    <row r="17" spans="1:27" ht="16.2">
      <c r="A17" s="162">
        <v>2</v>
      </c>
      <c r="B17" s="175" t="s">
        <v>21</v>
      </c>
      <c r="C17" s="167">
        <v>1893</v>
      </c>
      <c r="D17" s="168">
        <v>1890</v>
      </c>
      <c r="E17" s="168">
        <v>0</v>
      </c>
      <c r="F17" s="168">
        <v>1926</v>
      </c>
      <c r="G17" s="168"/>
      <c r="H17" s="168"/>
      <c r="I17" s="164"/>
      <c r="J17" s="164"/>
      <c r="K17" s="164"/>
      <c r="L17" s="164"/>
      <c r="M17" s="169"/>
      <c r="N17" s="170"/>
      <c r="O17" s="170"/>
      <c r="P17" s="170"/>
      <c r="Q17" s="170"/>
      <c r="R17" s="171">
        <f t="shared" si="1"/>
        <v>5709</v>
      </c>
      <c r="S17" s="165">
        <f>SUM(C17:Q17)/45</f>
        <v>126.86666666666666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2">
        <v>3</v>
      </c>
      <c r="B18" s="166" t="s">
        <v>23</v>
      </c>
      <c r="C18" s="167">
        <v>1884</v>
      </c>
      <c r="D18" s="168">
        <v>1899</v>
      </c>
      <c r="E18" s="168">
        <v>1899</v>
      </c>
      <c r="F18" s="168">
        <v>1872</v>
      </c>
      <c r="G18" s="168"/>
      <c r="H18" s="168"/>
      <c r="I18" s="164"/>
      <c r="J18" s="164"/>
      <c r="K18" s="164"/>
      <c r="L18" s="164"/>
      <c r="M18" s="169"/>
      <c r="N18" s="170"/>
      <c r="O18" s="170"/>
      <c r="P18" s="170"/>
      <c r="Q18" s="170"/>
      <c r="R18" s="171">
        <f t="shared" si="1"/>
        <v>7554</v>
      </c>
      <c r="S18" s="165">
        <f>SUM(C18:Q18)/60</f>
        <v>125.9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2">
        <v>4</v>
      </c>
      <c r="B19" s="166" t="s">
        <v>46</v>
      </c>
      <c r="C19" s="167">
        <v>1873</v>
      </c>
      <c r="D19" s="168">
        <v>1893</v>
      </c>
      <c r="E19" s="168">
        <v>1886</v>
      </c>
      <c r="F19" s="168">
        <v>0</v>
      </c>
      <c r="G19" s="168"/>
      <c r="H19" s="168"/>
      <c r="I19" s="164"/>
      <c r="J19" s="164"/>
      <c r="K19" s="164"/>
      <c r="L19" s="164"/>
      <c r="M19" s="169"/>
      <c r="N19" s="170"/>
      <c r="O19" s="170"/>
      <c r="P19" s="170"/>
      <c r="Q19" s="170"/>
      <c r="R19" s="171">
        <f t="shared" si="1"/>
        <v>5652</v>
      </c>
      <c r="S19" s="165">
        <f>SUM(C19:Q19)/45</f>
        <v>125.6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2">
        <v>5</v>
      </c>
      <c r="B20" s="166" t="s">
        <v>49</v>
      </c>
      <c r="C20" s="167">
        <v>1868</v>
      </c>
      <c r="D20" s="168">
        <v>1858</v>
      </c>
      <c r="E20" s="168">
        <v>1877</v>
      </c>
      <c r="F20" s="168">
        <v>1862</v>
      </c>
      <c r="G20" s="168"/>
      <c r="H20" s="168"/>
      <c r="I20" s="164"/>
      <c r="J20" s="164"/>
      <c r="K20" s="164"/>
      <c r="L20" s="164"/>
      <c r="M20" s="169"/>
      <c r="N20" s="170"/>
      <c r="O20" s="170"/>
      <c r="P20" s="170"/>
      <c r="Q20" s="170"/>
      <c r="R20" s="171">
        <f t="shared" si="1"/>
        <v>7465</v>
      </c>
      <c r="S20" s="165">
        <f>SUM(C20:Q20)/60</f>
        <v>124.41666666666667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2">
        <v>6</v>
      </c>
      <c r="B21" s="166" t="s">
        <v>39</v>
      </c>
      <c r="C21" s="167">
        <v>1851</v>
      </c>
      <c r="D21" s="168">
        <v>1836</v>
      </c>
      <c r="E21" s="168">
        <v>1790</v>
      </c>
      <c r="F21" s="168">
        <v>1857</v>
      </c>
      <c r="G21" s="168"/>
      <c r="H21" s="168"/>
      <c r="I21" s="164"/>
      <c r="J21" s="164"/>
      <c r="K21" s="164"/>
      <c r="L21" s="164"/>
      <c r="M21" s="169"/>
      <c r="N21" s="170"/>
      <c r="O21" s="170"/>
      <c r="P21" s="170"/>
      <c r="Q21" s="170"/>
      <c r="R21" s="171">
        <f t="shared" si="1"/>
        <v>7334</v>
      </c>
      <c r="S21" s="165">
        <f>SUM(C21:Q21)/60</f>
        <v>122.23333333333333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2">
        <v>7</v>
      </c>
      <c r="B22" s="176" t="s">
        <v>47</v>
      </c>
      <c r="C22" s="167">
        <v>1810</v>
      </c>
      <c r="D22" s="168">
        <v>1829</v>
      </c>
      <c r="E22" s="168">
        <v>1806</v>
      </c>
      <c r="F22" s="168">
        <v>1816</v>
      </c>
      <c r="G22" s="168"/>
      <c r="H22" s="168"/>
      <c r="I22" s="164"/>
      <c r="J22" s="164"/>
      <c r="K22" s="164"/>
      <c r="L22" s="164"/>
      <c r="M22" s="169"/>
      <c r="N22" s="170"/>
      <c r="O22" s="170"/>
      <c r="P22" s="170"/>
      <c r="Q22" s="170"/>
      <c r="R22" s="171">
        <f t="shared" si="1"/>
        <v>7261</v>
      </c>
      <c r="S22" s="165">
        <f>SUM(C22:Q22)/60</f>
        <v>121.01666666666667</v>
      </c>
      <c r="T22" s="45"/>
      <c r="U22" s="1"/>
      <c r="V22" s="1"/>
      <c r="W22" s="1"/>
      <c r="X22" s="1"/>
      <c r="Y22" s="1"/>
      <c r="Z22" s="1"/>
      <c r="AA22" s="1"/>
    </row>
    <row r="23" spans="1:27" ht="16.2">
      <c r="A23" s="162">
        <v>8</v>
      </c>
      <c r="B23" s="166" t="s">
        <v>22</v>
      </c>
      <c r="C23" s="167">
        <v>1796</v>
      </c>
      <c r="D23" s="168">
        <v>1775</v>
      </c>
      <c r="E23" s="168">
        <v>1871</v>
      </c>
      <c r="F23" s="168">
        <v>1787</v>
      </c>
      <c r="G23" s="168"/>
      <c r="H23" s="168"/>
      <c r="I23" s="164"/>
      <c r="J23" s="164"/>
      <c r="K23" s="164"/>
      <c r="L23" s="164"/>
      <c r="M23" s="169"/>
      <c r="N23" s="170"/>
      <c r="O23" s="170"/>
      <c r="P23" s="170"/>
      <c r="Q23" s="170"/>
      <c r="R23" s="171">
        <f t="shared" si="1"/>
        <v>7229</v>
      </c>
      <c r="S23" s="165">
        <f>SUM(C23:Q23)/60</f>
        <v>120.48333333333333</v>
      </c>
      <c r="T23" s="45"/>
      <c r="U23" s="1"/>
      <c r="V23" s="1"/>
      <c r="W23" s="1"/>
      <c r="X23" s="1"/>
      <c r="Y23" s="1"/>
      <c r="Z23" s="1"/>
      <c r="AA23" s="1"/>
    </row>
    <row r="24" spans="1:27" ht="16.2">
      <c r="A24" s="162">
        <v>9</v>
      </c>
      <c r="B24" s="166" t="s">
        <v>25</v>
      </c>
      <c r="C24" s="167">
        <v>0</v>
      </c>
      <c r="D24" s="168">
        <v>0</v>
      </c>
      <c r="E24" s="168">
        <v>0</v>
      </c>
      <c r="F24" s="168">
        <v>1787</v>
      </c>
      <c r="G24" s="168"/>
      <c r="H24" s="168"/>
      <c r="I24" s="164"/>
      <c r="J24" s="164"/>
      <c r="K24" s="164"/>
      <c r="L24" s="164"/>
      <c r="M24" s="169"/>
      <c r="N24" s="170"/>
      <c r="O24" s="170"/>
      <c r="P24" s="170"/>
      <c r="Q24" s="170"/>
      <c r="R24" s="171">
        <f t="shared" si="1"/>
        <v>1787</v>
      </c>
      <c r="S24" s="165">
        <f>SUM(C24:Q24)/15</f>
        <v>119.13333333333334</v>
      </c>
      <c r="T24" s="45"/>
      <c r="U24" s="1"/>
      <c r="V24" s="1"/>
      <c r="W24" s="1"/>
      <c r="X24" s="1"/>
      <c r="Y24" s="1"/>
      <c r="Z24" s="1"/>
      <c r="AA24" s="1"/>
    </row>
    <row r="25" spans="1:27" ht="22.8" customHeight="1">
      <c r="A25" s="162"/>
      <c r="B25" s="174"/>
      <c r="C25" s="301" t="s">
        <v>1</v>
      </c>
      <c r="D25" s="301"/>
      <c r="E25" s="177"/>
      <c r="F25" s="177"/>
      <c r="G25" s="177"/>
      <c r="H25" s="177"/>
      <c r="I25" s="178"/>
      <c r="J25" s="178"/>
      <c r="K25" s="178"/>
      <c r="L25" s="178"/>
      <c r="M25" s="179"/>
      <c r="N25" s="180"/>
      <c r="O25" s="180"/>
      <c r="P25" s="180"/>
      <c r="Q25" s="180"/>
      <c r="R25" s="181"/>
      <c r="S25" s="172"/>
      <c r="T25" s="45"/>
      <c r="U25" s="3"/>
      <c r="V25" s="3"/>
      <c r="W25" s="3"/>
      <c r="X25" s="1"/>
      <c r="Y25" s="1"/>
      <c r="Z25" s="1"/>
      <c r="AA25" s="1"/>
    </row>
    <row r="26" spans="1:27" ht="18.600000000000001">
      <c r="A26" s="162"/>
      <c r="B26" s="159" t="s">
        <v>26</v>
      </c>
      <c r="C26" s="274">
        <v>45546</v>
      </c>
      <c r="D26" s="274">
        <v>45560</v>
      </c>
      <c r="E26" s="274">
        <v>45574</v>
      </c>
      <c r="F26" s="274">
        <v>45588</v>
      </c>
      <c r="G26" s="274">
        <v>45602</v>
      </c>
      <c r="H26" s="274">
        <v>45616</v>
      </c>
      <c r="I26" s="274">
        <v>45630</v>
      </c>
      <c r="J26" s="274">
        <v>45665</v>
      </c>
      <c r="K26" s="275">
        <v>45679</v>
      </c>
      <c r="L26" s="274">
        <v>45693</v>
      </c>
      <c r="M26" s="274">
        <v>45707</v>
      </c>
      <c r="N26" s="274">
        <v>45721</v>
      </c>
      <c r="O26" s="274">
        <v>45735</v>
      </c>
      <c r="P26" s="274">
        <v>45749</v>
      </c>
      <c r="Q26" s="276">
        <v>45763</v>
      </c>
      <c r="R26" s="182" t="s">
        <v>10</v>
      </c>
      <c r="S26" s="183" t="s">
        <v>12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2">
        <v>1</v>
      </c>
      <c r="B27" s="166" t="s">
        <v>27</v>
      </c>
      <c r="C27" s="164">
        <v>0</v>
      </c>
      <c r="D27" s="185">
        <v>1742</v>
      </c>
      <c r="E27" s="164">
        <v>0</v>
      </c>
      <c r="F27" s="164">
        <v>1816</v>
      </c>
      <c r="G27" s="168"/>
      <c r="H27" s="168"/>
      <c r="I27" s="168"/>
      <c r="J27" s="168"/>
      <c r="K27" s="164"/>
      <c r="L27" s="164"/>
      <c r="M27" s="169"/>
      <c r="N27" s="169"/>
      <c r="O27" s="184"/>
      <c r="P27" s="170"/>
      <c r="Q27" s="170"/>
      <c r="R27" s="171">
        <f t="shared" ref="R27:R35" si="2">SUM(C27:Q27)</f>
        <v>3558</v>
      </c>
      <c r="S27" s="165">
        <f>SUM(C27:Q27)/30</f>
        <v>118.6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2">
        <v>2</v>
      </c>
      <c r="B28" s="166" t="s">
        <v>31</v>
      </c>
      <c r="C28" s="167">
        <v>1767</v>
      </c>
      <c r="D28" s="168">
        <v>1696</v>
      </c>
      <c r="E28" s="168">
        <v>1798</v>
      </c>
      <c r="F28" s="168">
        <v>0</v>
      </c>
      <c r="G28" s="168"/>
      <c r="H28" s="168"/>
      <c r="I28" s="164"/>
      <c r="J28" s="164"/>
      <c r="K28" s="164"/>
      <c r="L28" s="164"/>
      <c r="M28" s="169"/>
      <c r="N28" s="170"/>
      <c r="O28" s="170"/>
      <c r="P28" s="170"/>
      <c r="Q28" s="170"/>
      <c r="R28" s="171">
        <f t="shared" si="2"/>
        <v>5261</v>
      </c>
      <c r="S28" s="165">
        <f>SUM(C28:Q28)/45</f>
        <v>116.91111111111111</v>
      </c>
      <c r="T28" s="45"/>
      <c r="U28" s="47"/>
      <c r="V28" s="47"/>
      <c r="W28" s="47"/>
      <c r="X28" s="1"/>
      <c r="Y28" s="1"/>
      <c r="Z28" s="1"/>
      <c r="AA28" s="1"/>
    </row>
    <row r="29" spans="1:27" ht="18.600000000000001">
      <c r="A29" s="162">
        <v>3</v>
      </c>
      <c r="B29" s="166" t="s">
        <v>32</v>
      </c>
      <c r="C29" s="164">
        <v>1753</v>
      </c>
      <c r="D29" s="164">
        <v>1698</v>
      </c>
      <c r="E29" s="168">
        <v>1720</v>
      </c>
      <c r="F29" s="168">
        <v>0</v>
      </c>
      <c r="G29" s="168"/>
      <c r="H29" s="168"/>
      <c r="I29" s="168"/>
      <c r="J29" s="167"/>
      <c r="K29" s="167"/>
      <c r="L29" s="167"/>
      <c r="M29" s="184"/>
      <c r="N29" s="184"/>
      <c r="O29" s="184"/>
      <c r="P29" s="184"/>
      <c r="Q29" s="184"/>
      <c r="R29" s="171">
        <f t="shared" si="2"/>
        <v>5171</v>
      </c>
      <c r="S29" s="165">
        <f>SUM(C29:Q29)/45</f>
        <v>114.91111111111111</v>
      </c>
      <c r="T29" s="45"/>
      <c r="U29" s="47"/>
      <c r="V29" s="47"/>
      <c r="W29" s="47"/>
      <c r="X29" s="1"/>
      <c r="Y29" s="1"/>
      <c r="Z29" s="1"/>
      <c r="AA29" s="1"/>
    </row>
    <row r="30" spans="1:27" ht="18.600000000000001">
      <c r="A30" s="162">
        <v>4</v>
      </c>
      <c r="B30" s="166" t="s">
        <v>24</v>
      </c>
      <c r="C30" s="167">
        <v>1668</v>
      </c>
      <c r="D30" s="168">
        <v>1742</v>
      </c>
      <c r="E30" s="168">
        <v>1767</v>
      </c>
      <c r="F30" s="168">
        <v>1706</v>
      </c>
      <c r="G30" s="168"/>
      <c r="H30" s="168"/>
      <c r="I30" s="164"/>
      <c r="J30" s="164"/>
      <c r="K30" s="164"/>
      <c r="L30" s="164"/>
      <c r="M30" s="169"/>
      <c r="N30" s="170"/>
      <c r="O30" s="170"/>
      <c r="P30" s="170"/>
      <c r="Q30" s="186"/>
      <c r="R30" s="171">
        <f t="shared" si="2"/>
        <v>6883</v>
      </c>
      <c r="S30" s="165">
        <f>SUM(C30:Q30)/60</f>
        <v>114.71666666666667</v>
      </c>
      <c r="T30" s="45"/>
      <c r="U30" s="48"/>
      <c r="V30" s="48"/>
      <c r="W30" s="48"/>
      <c r="X30" s="1"/>
      <c r="Y30" s="1"/>
      <c r="Z30" s="1"/>
      <c r="AA30" s="1"/>
    </row>
    <row r="31" spans="1:27" ht="18.600000000000001">
      <c r="A31" s="162">
        <v>5</v>
      </c>
      <c r="B31" s="166" t="s">
        <v>28</v>
      </c>
      <c r="C31" s="164">
        <v>0</v>
      </c>
      <c r="D31" s="164">
        <v>1681</v>
      </c>
      <c r="E31" s="164">
        <v>0</v>
      </c>
      <c r="F31" s="164">
        <v>1760</v>
      </c>
      <c r="G31" s="168"/>
      <c r="H31" s="168"/>
      <c r="I31" s="168"/>
      <c r="J31" s="168"/>
      <c r="K31" s="164"/>
      <c r="L31" s="164"/>
      <c r="M31" s="169"/>
      <c r="N31" s="169"/>
      <c r="O31" s="184"/>
      <c r="P31" s="170"/>
      <c r="Q31" s="170"/>
      <c r="R31" s="171">
        <f t="shared" si="2"/>
        <v>3441</v>
      </c>
      <c r="S31" s="165">
        <f>SUM(C31:Q31)/30</f>
        <v>114.7</v>
      </c>
      <c r="T31" s="45"/>
      <c r="U31" s="303"/>
      <c r="V31" s="303"/>
      <c r="W31" s="303"/>
      <c r="X31" s="1"/>
      <c r="Y31" s="1"/>
      <c r="Z31" s="1"/>
      <c r="AA31" s="1"/>
    </row>
    <row r="32" spans="1:27" ht="18.600000000000001">
      <c r="A32" s="162">
        <v>6</v>
      </c>
      <c r="B32" s="166" t="s">
        <v>60</v>
      </c>
      <c r="C32" s="164">
        <v>1641</v>
      </c>
      <c r="D32" s="164">
        <v>0</v>
      </c>
      <c r="E32" s="168">
        <v>1705</v>
      </c>
      <c r="F32" s="168">
        <v>1655</v>
      </c>
      <c r="G32" s="168"/>
      <c r="H32" s="168"/>
      <c r="I32" s="168"/>
      <c r="J32" s="168"/>
      <c r="K32" s="164"/>
      <c r="L32" s="164"/>
      <c r="M32" s="169"/>
      <c r="N32" s="169"/>
      <c r="O32" s="184"/>
      <c r="P32" s="170"/>
      <c r="Q32" s="170"/>
      <c r="R32" s="171">
        <f t="shared" si="2"/>
        <v>5001</v>
      </c>
      <c r="S32" s="165">
        <f>SUM(C32:Q32)/45</f>
        <v>111.13333333333334</v>
      </c>
      <c r="T32" s="45"/>
      <c r="U32" s="47"/>
      <c r="V32" s="47"/>
      <c r="W32" s="47"/>
      <c r="X32" s="1"/>
      <c r="Y32" s="1"/>
      <c r="Z32" s="1"/>
      <c r="AA32" s="1"/>
    </row>
    <row r="33" spans="1:27" ht="18.600000000000001">
      <c r="A33" s="162">
        <v>7</v>
      </c>
      <c r="B33" s="166" t="s">
        <v>33</v>
      </c>
      <c r="C33" s="164">
        <v>1661</v>
      </c>
      <c r="D33" s="164">
        <v>1575</v>
      </c>
      <c r="E33" s="168">
        <v>1604</v>
      </c>
      <c r="F33" s="168">
        <v>1611</v>
      </c>
      <c r="G33" s="168"/>
      <c r="H33" s="168"/>
      <c r="I33" s="168"/>
      <c r="J33" s="168"/>
      <c r="K33" s="164"/>
      <c r="L33" s="164"/>
      <c r="M33" s="169"/>
      <c r="N33" s="169"/>
      <c r="O33" s="169"/>
      <c r="P33" s="170"/>
      <c r="Q33" s="170"/>
      <c r="R33" s="171">
        <f t="shared" si="2"/>
        <v>6451</v>
      </c>
      <c r="S33" s="165">
        <f>SUM(C33:Q33)/60</f>
        <v>107.51666666666667</v>
      </c>
      <c r="T33" s="45"/>
      <c r="U33" s="47"/>
      <c r="V33" s="47"/>
      <c r="W33" s="47"/>
      <c r="X33" s="1"/>
      <c r="Y33" s="1"/>
      <c r="Z33" s="1"/>
      <c r="AA33" s="1"/>
    </row>
    <row r="34" spans="1:27" ht="18.600000000000001">
      <c r="A34" s="162">
        <v>8</v>
      </c>
      <c r="B34" s="166" t="s">
        <v>30</v>
      </c>
      <c r="C34" s="164">
        <v>1433</v>
      </c>
      <c r="D34" s="168">
        <v>1481</v>
      </c>
      <c r="E34" s="168">
        <v>0</v>
      </c>
      <c r="F34" s="168">
        <v>0</v>
      </c>
      <c r="G34" s="168"/>
      <c r="H34" s="168"/>
      <c r="I34" s="164"/>
      <c r="J34" s="164"/>
      <c r="K34" s="164"/>
      <c r="L34" s="164"/>
      <c r="M34" s="169"/>
      <c r="N34" s="170"/>
      <c r="O34" s="170"/>
      <c r="P34" s="170"/>
      <c r="Q34" s="170"/>
      <c r="R34" s="171">
        <f t="shared" si="2"/>
        <v>2914</v>
      </c>
      <c r="S34" s="165">
        <f>SUM(C34:Q34)/30</f>
        <v>97.13333333333334</v>
      </c>
      <c r="T34" s="45"/>
      <c r="U34" s="304"/>
      <c r="V34" s="304"/>
      <c r="W34" s="304"/>
      <c r="X34" s="1"/>
      <c r="Y34" s="1"/>
      <c r="Z34" s="1"/>
      <c r="AA34" s="1"/>
    </row>
    <row r="35" spans="1:27" ht="18.600000000000001">
      <c r="A35" s="162">
        <v>9</v>
      </c>
      <c r="B35" s="166" t="s">
        <v>29</v>
      </c>
      <c r="C35" s="164">
        <v>0</v>
      </c>
      <c r="D35" s="164">
        <v>0</v>
      </c>
      <c r="E35" s="168">
        <v>0</v>
      </c>
      <c r="F35" s="168">
        <v>0</v>
      </c>
      <c r="G35" s="168"/>
      <c r="H35" s="168"/>
      <c r="I35" s="168"/>
      <c r="J35" s="167"/>
      <c r="K35" s="167"/>
      <c r="L35" s="167"/>
      <c r="M35" s="184"/>
      <c r="N35" s="184"/>
      <c r="O35" s="184"/>
      <c r="P35" s="184"/>
      <c r="Q35" s="184"/>
      <c r="R35" s="171">
        <f t="shared" si="2"/>
        <v>0</v>
      </c>
      <c r="S35" s="165">
        <f>SUM(C35:Q35)/15</f>
        <v>0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2"/>
      <c r="B36" s="288"/>
      <c r="C36" s="289"/>
      <c r="D36" s="289"/>
      <c r="E36" s="289"/>
      <c r="F36" s="289"/>
      <c r="G36" s="290"/>
      <c r="H36" s="290"/>
      <c r="I36" s="290"/>
      <c r="J36" s="290"/>
      <c r="K36" s="289"/>
      <c r="L36" s="289"/>
      <c r="M36" s="291"/>
      <c r="N36" s="291"/>
      <c r="O36" s="292"/>
      <c r="P36" s="293"/>
      <c r="Q36" s="293"/>
      <c r="R36" s="294"/>
      <c r="S36" s="172"/>
      <c r="T36" s="45"/>
      <c r="U36" s="91"/>
      <c r="V36" s="91"/>
      <c r="W36" s="91"/>
      <c r="X36" s="1"/>
      <c r="Y36" s="1"/>
      <c r="Z36" s="1"/>
      <c r="AA36" s="1"/>
    </row>
    <row r="37" spans="1:27" ht="18.600000000000001">
      <c r="A37" s="16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45"/>
      <c r="U37" s="91"/>
      <c r="V37" s="91"/>
      <c r="W37" s="91"/>
      <c r="X37" s="1"/>
      <c r="Y37" s="1"/>
      <c r="Z37" s="1"/>
      <c r="AA37" s="1"/>
    </row>
    <row r="38" spans="1:27" ht="18.600000000000001">
      <c r="A38" s="162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3"/>
      <c r="V38" s="3"/>
      <c r="W38" s="3"/>
      <c r="X38" s="1"/>
      <c r="Y38" s="1"/>
      <c r="Z38" s="1"/>
      <c r="AA38" s="1"/>
    </row>
    <row r="39" spans="1:27" ht="18.600000000000001" hidden="1">
      <c r="A39" s="162">
        <v>2</v>
      </c>
      <c r="B39" s="166" t="s">
        <v>34</v>
      </c>
      <c r="C39" s="167"/>
      <c r="D39" s="168"/>
      <c r="E39" s="168"/>
      <c r="F39" s="168"/>
      <c r="G39" s="168"/>
      <c r="H39" s="168"/>
      <c r="I39" s="164"/>
      <c r="J39" s="164"/>
      <c r="K39" s="164"/>
      <c r="L39" s="164"/>
      <c r="M39" s="169"/>
      <c r="N39" s="170"/>
      <c r="O39" s="170"/>
      <c r="P39" s="170"/>
      <c r="Q39" s="170"/>
      <c r="R39" s="171">
        <f t="shared" ref="R39" si="3">SUM(C39:Q39)</f>
        <v>0</v>
      </c>
      <c r="S39" s="165">
        <f>SUM(C39:Q39)/15</f>
        <v>0</v>
      </c>
      <c r="T39" s="45"/>
      <c r="U39" s="3"/>
      <c r="V39" s="3"/>
      <c r="W39" s="3"/>
      <c r="X39" s="1"/>
      <c r="Y39" s="1"/>
      <c r="Z39" s="1"/>
      <c r="AA39" s="1"/>
    </row>
    <row r="40" spans="1:27" ht="18.600000000000001">
      <c r="A40" s="5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45"/>
      <c r="U40" s="47"/>
      <c r="V40" s="47"/>
      <c r="W40" s="47"/>
      <c r="X40" s="1"/>
      <c r="Y40" s="1"/>
      <c r="Z40" s="1"/>
      <c r="AA40" s="1"/>
    </row>
    <row r="41" spans="1:27" ht="18.600000000000001">
      <c r="A41" s="50"/>
      <c r="B41" s="71" t="s">
        <v>48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5"/>
      <c r="U41" s="1"/>
      <c r="V41" s="1"/>
      <c r="W41" s="1"/>
      <c r="X41" s="1"/>
      <c r="Y41" s="1"/>
      <c r="Z41" s="1"/>
      <c r="AA41" s="1"/>
    </row>
    <row r="42" spans="1:27" ht="18.600000000000001">
      <c r="A42" s="3"/>
      <c r="B42" s="90"/>
      <c r="C42" s="37"/>
      <c r="D42" s="38"/>
      <c r="E42" s="38"/>
      <c r="F42" s="38"/>
      <c r="G42" s="38"/>
      <c r="H42" s="38"/>
      <c r="I42" s="39"/>
      <c r="J42" s="39"/>
      <c r="K42" s="39"/>
      <c r="L42" s="39"/>
      <c r="M42" s="40"/>
      <c r="N42" s="41"/>
      <c r="O42" s="41"/>
      <c r="P42" s="41"/>
      <c r="Q42" s="41"/>
      <c r="R42" s="42"/>
      <c r="S42" s="43"/>
      <c r="T42" s="45"/>
      <c r="U42" s="1"/>
      <c r="V42" s="1"/>
      <c r="W42" s="1"/>
      <c r="X42" s="1"/>
      <c r="Y42" s="1"/>
      <c r="Z42" s="1"/>
      <c r="AA42" s="1"/>
    </row>
    <row r="43" spans="1:27" ht="18.75" customHeight="1">
      <c r="A43" s="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4"/>
      <c r="U43" s="1"/>
      <c r="V43" s="1"/>
      <c r="W43" s="1"/>
      <c r="X43" s="1"/>
      <c r="Y43" s="1"/>
      <c r="Z43" s="1"/>
      <c r="AA43" s="1"/>
    </row>
    <row r="44" spans="1:27" ht="19.5" customHeight="1">
      <c r="A44" s="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44"/>
      <c r="U44" s="1"/>
      <c r="V44" s="1"/>
      <c r="W44" s="1"/>
      <c r="X44" s="1"/>
      <c r="Y44" s="1"/>
      <c r="Z44" s="1"/>
      <c r="AA44" s="1"/>
    </row>
    <row r="45" spans="1:27">
      <c r="A45" s="1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49"/>
      <c r="U45" s="1"/>
      <c r="V45" s="1"/>
      <c r="W45" s="1"/>
      <c r="X45" s="1"/>
      <c r="Y45" s="1"/>
      <c r="Z45" s="1"/>
      <c r="AA45" s="1"/>
    </row>
    <row r="46" spans="1:27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</sheetData>
  <sortState xmlns:xlrd2="http://schemas.microsoft.com/office/spreadsheetml/2017/richdata2" ref="B27:S35">
    <sortCondition descending="1" ref="S27:S35"/>
  </sortState>
  <mergeCells count="5">
    <mergeCell ref="C1:D1"/>
    <mergeCell ref="C14:D14"/>
    <mergeCell ref="C25:D25"/>
    <mergeCell ref="U31:W31"/>
    <mergeCell ref="U34:W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B6" sqref="B6:G34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7"/>
      <c r="B1" s="187"/>
      <c r="C1" s="187"/>
      <c r="D1" s="187"/>
      <c r="E1" s="187"/>
      <c r="F1" s="187"/>
      <c r="G1" s="1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88"/>
      <c r="B2" s="305" t="s">
        <v>15</v>
      </c>
      <c r="C2" s="306"/>
      <c r="D2" s="306"/>
      <c r="E2" s="306"/>
      <c r="F2" s="306"/>
      <c r="G2" s="30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88"/>
      <c r="B3" s="189"/>
      <c r="C3" s="308"/>
      <c r="D3" s="308"/>
      <c r="E3" s="308"/>
      <c r="F3" s="190"/>
      <c r="G3" s="19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88"/>
      <c r="B4" s="191"/>
      <c r="C4" s="229">
        <f>SUM(C6:C36)</f>
        <v>0</v>
      </c>
      <c r="D4" s="232">
        <f>SUM(D6:D34)</f>
        <v>24</v>
      </c>
      <c r="E4" s="233">
        <f>SUM(E6:E34)</f>
        <v>245</v>
      </c>
      <c r="F4" s="235">
        <f>SUM(F6:F34)</f>
        <v>721</v>
      </c>
      <c r="G4" s="234">
        <f>SUM(G6:G34)</f>
        <v>342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2" t="s">
        <v>16</v>
      </c>
      <c r="B5" s="230" t="s">
        <v>17</v>
      </c>
      <c r="C5" s="231" t="s">
        <v>59</v>
      </c>
      <c r="D5" s="236" t="s">
        <v>54</v>
      </c>
      <c r="E5" s="237" t="s">
        <v>55</v>
      </c>
      <c r="F5" s="237" t="s">
        <v>58</v>
      </c>
      <c r="G5" s="238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3">
        <v>1</v>
      </c>
      <c r="B6" s="281" t="s">
        <v>44</v>
      </c>
      <c r="C6" s="151">
        <v>0</v>
      </c>
      <c r="D6" s="151">
        <v>8</v>
      </c>
      <c r="E6" s="151">
        <v>30</v>
      </c>
      <c r="F6" s="151">
        <v>15</v>
      </c>
      <c r="G6" s="239">
        <v>0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3">
        <v>2</v>
      </c>
      <c r="B7" s="282" t="s">
        <v>65</v>
      </c>
      <c r="C7" s="151">
        <v>0</v>
      </c>
      <c r="D7" s="151">
        <v>8</v>
      </c>
      <c r="E7" s="151">
        <v>25</v>
      </c>
      <c r="F7" s="151">
        <v>5</v>
      </c>
      <c r="G7" s="239">
        <v>0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3">
        <v>3</v>
      </c>
      <c r="B8" s="282" t="s">
        <v>11</v>
      </c>
      <c r="C8" s="151">
        <v>0</v>
      </c>
      <c r="D8" s="151">
        <v>4</v>
      </c>
      <c r="E8" s="151">
        <v>38</v>
      </c>
      <c r="F8" s="151">
        <v>16</v>
      </c>
      <c r="G8" s="239">
        <v>6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3">
        <v>4</v>
      </c>
      <c r="B9" s="282" t="s">
        <v>43</v>
      </c>
      <c r="C9" s="151">
        <v>0</v>
      </c>
      <c r="D9" s="151">
        <v>3</v>
      </c>
      <c r="E9" s="151">
        <v>24</v>
      </c>
      <c r="F9" s="151">
        <v>16</v>
      </c>
      <c r="G9" s="239">
        <v>4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3">
        <v>5</v>
      </c>
      <c r="B10" s="282" t="s">
        <v>3</v>
      </c>
      <c r="C10" s="151">
        <v>0</v>
      </c>
      <c r="D10" s="151">
        <v>1</v>
      </c>
      <c r="E10" s="151">
        <v>16</v>
      </c>
      <c r="F10" s="151">
        <v>36</v>
      </c>
      <c r="G10" s="239">
        <v>8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3">
        <v>6</v>
      </c>
      <c r="B11" s="282" t="s">
        <v>2</v>
      </c>
      <c r="C11" s="151">
        <v>0</v>
      </c>
      <c r="D11" s="151">
        <v>0</v>
      </c>
      <c r="E11" s="151">
        <v>19</v>
      </c>
      <c r="F11" s="151">
        <v>35</v>
      </c>
      <c r="G11" s="239">
        <v>4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3">
        <v>7</v>
      </c>
      <c r="B12" s="282" t="s">
        <v>70</v>
      </c>
      <c r="C12" s="151">
        <v>0</v>
      </c>
      <c r="D12" s="151">
        <v>0</v>
      </c>
      <c r="E12" s="151">
        <v>17</v>
      </c>
      <c r="F12" s="151">
        <v>31</v>
      </c>
      <c r="G12" s="239">
        <v>11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3">
        <v>8</v>
      </c>
      <c r="B13" s="282" t="s">
        <v>18</v>
      </c>
      <c r="C13" s="151">
        <v>0</v>
      </c>
      <c r="D13" s="151">
        <v>0</v>
      </c>
      <c r="E13" s="151">
        <v>16</v>
      </c>
      <c r="F13" s="151">
        <v>37</v>
      </c>
      <c r="G13" s="239">
        <v>6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3">
        <v>9</v>
      </c>
      <c r="B14" s="282" t="s">
        <v>69</v>
      </c>
      <c r="C14" s="151">
        <v>0</v>
      </c>
      <c r="D14" s="151">
        <v>0</v>
      </c>
      <c r="E14" s="151">
        <v>13</v>
      </c>
      <c r="F14" s="151">
        <v>35</v>
      </c>
      <c r="G14" s="239">
        <v>11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3">
        <v>10</v>
      </c>
      <c r="B15" s="282" t="s">
        <v>68</v>
      </c>
      <c r="C15" s="151">
        <v>0</v>
      </c>
      <c r="D15" s="151">
        <v>0</v>
      </c>
      <c r="E15" s="151">
        <v>9</v>
      </c>
      <c r="F15" s="151">
        <v>32</v>
      </c>
      <c r="G15" s="239">
        <v>4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3">
        <v>11</v>
      </c>
      <c r="B16" s="282" t="s">
        <v>49</v>
      </c>
      <c r="C16" s="151">
        <v>0</v>
      </c>
      <c r="D16" s="151">
        <v>0</v>
      </c>
      <c r="E16" s="151">
        <v>7</v>
      </c>
      <c r="F16" s="151">
        <v>41</v>
      </c>
      <c r="G16" s="239">
        <v>12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3">
        <v>12</v>
      </c>
      <c r="B17" s="282" t="s">
        <v>21</v>
      </c>
      <c r="C17" s="151">
        <v>0</v>
      </c>
      <c r="D17" s="151">
        <v>0</v>
      </c>
      <c r="E17" s="151">
        <v>6</v>
      </c>
      <c r="F17" s="151">
        <v>35</v>
      </c>
      <c r="G17" s="239">
        <v>3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3">
        <v>13</v>
      </c>
      <c r="B18" s="282" t="s">
        <v>23</v>
      </c>
      <c r="C18" s="151">
        <v>0</v>
      </c>
      <c r="D18" s="151">
        <v>0</v>
      </c>
      <c r="E18" s="151">
        <v>5</v>
      </c>
      <c r="F18" s="151">
        <v>45</v>
      </c>
      <c r="G18" s="239">
        <v>10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3">
        <v>14</v>
      </c>
      <c r="B19" s="282" t="s">
        <v>19</v>
      </c>
      <c r="C19" s="151">
        <v>0</v>
      </c>
      <c r="D19" s="151">
        <v>0</v>
      </c>
      <c r="E19" s="151">
        <v>5</v>
      </c>
      <c r="F19" s="151">
        <v>36</v>
      </c>
      <c r="G19" s="239">
        <v>4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3">
        <v>15</v>
      </c>
      <c r="B20" s="282" t="s">
        <v>56</v>
      </c>
      <c r="C20" s="151">
        <v>0</v>
      </c>
      <c r="D20" s="151">
        <v>0</v>
      </c>
      <c r="E20" s="151">
        <v>4</v>
      </c>
      <c r="F20" s="151">
        <v>33</v>
      </c>
      <c r="G20" s="239">
        <v>8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3">
        <v>16</v>
      </c>
      <c r="B21" s="282" t="s">
        <v>22</v>
      </c>
      <c r="C21" s="151">
        <v>0</v>
      </c>
      <c r="D21" s="151">
        <v>0</v>
      </c>
      <c r="E21" s="151">
        <v>3</v>
      </c>
      <c r="F21" s="151">
        <v>31</v>
      </c>
      <c r="G21" s="239">
        <v>25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3">
        <v>17</v>
      </c>
      <c r="B22" s="282" t="s">
        <v>46</v>
      </c>
      <c r="C22" s="151">
        <v>0</v>
      </c>
      <c r="D22" s="151">
        <v>0</v>
      </c>
      <c r="E22" s="151">
        <v>2</v>
      </c>
      <c r="F22" s="151">
        <v>37</v>
      </c>
      <c r="G22" s="239">
        <v>6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3">
        <v>18</v>
      </c>
      <c r="B23" s="282" t="s">
        <v>27</v>
      </c>
      <c r="C23" s="151">
        <v>0</v>
      </c>
      <c r="D23" s="151">
        <v>0</v>
      </c>
      <c r="E23" s="151">
        <v>2</v>
      </c>
      <c r="F23" s="151">
        <v>13</v>
      </c>
      <c r="G23" s="239">
        <v>15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3">
        <v>19</v>
      </c>
      <c r="B24" s="282" t="s">
        <v>47</v>
      </c>
      <c r="C24" s="151">
        <v>0</v>
      </c>
      <c r="D24" s="151">
        <v>0</v>
      </c>
      <c r="E24" s="151">
        <v>1</v>
      </c>
      <c r="F24" s="151">
        <v>41</v>
      </c>
      <c r="G24" s="239">
        <v>16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3">
        <v>20</v>
      </c>
      <c r="B25" s="283" t="s">
        <v>39</v>
      </c>
      <c r="C25" s="151">
        <v>0</v>
      </c>
      <c r="D25" s="228">
        <v>0</v>
      </c>
      <c r="E25" s="151">
        <v>1</v>
      </c>
      <c r="F25" s="151">
        <v>40</v>
      </c>
      <c r="G25" s="239">
        <v>19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3">
        <v>21</v>
      </c>
      <c r="B26" s="282" t="s">
        <v>24</v>
      </c>
      <c r="C26" s="151">
        <v>0</v>
      </c>
      <c r="D26" s="151">
        <v>0</v>
      </c>
      <c r="E26" s="151">
        <v>1</v>
      </c>
      <c r="F26" s="151">
        <v>24</v>
      </c>
      <c r="G26" s="239">
        <v>32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3">
        <v>22</v>
      </c>
      <c r="B27" s="282" t="s">
        <v>31</v>
      </c>
      <c r="C27" s="151">
        <v>0</v>
      </c>
      <c r="D27" s="151">
        <v>0</v>
      </c>
      <c r="E27" s="151">
        <v>1</v>
      </c>
      <c r="F27" s="151">
        <v>20</v>
      </c>
      <c r="G27" s="239">
        <v>20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3">
        <v>23</v>
      </c>
      <c r="B28" s="282" t="s">
        <v>32</v>
      </c>
      <c r="C28" s="151">
        <v>0</v>
      </c>
      <c r="D28" s="151">
        <v>0</v>
      </c>
      <c r="E28" s="151">
        <v>0</v>
      </c>
      <c r="F28" s="151">
        <v>22</v>
      </c>
      <c r="G28" s="239">
        <v>21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3">
        <v>24</v>
      </c>
      <c r="B29" s="282" t="s">
        <v>60</v>
      </c>
      <c r="C29" s="151">
        <v>0</v>
      </c>
      <c r="D29" s="151">
        <v>0</v>
      </c>
      <c r="E29" s="151">
        <v>0</v>
      </c>
      <c r="F29" s="151">
        <v>14</v>
      </c>
      <c r="G29" s="239">
        <v>23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3">
        <v>25</v>
      </c>
      <c r="B30" s="282" t="s">
        <v>28</v>
      </c>
      <c r="C30" s="151">
        <v>0</v>
      </c>
      <c r="D30" s="151">
        <v>0</v>
      </c>
      <c r="E30" s="151">
        <v>0</v>
      </c>
      <c r="F30" s="239">
        <v>13</v>
      </c>
      <c r="G30" s="239">
        <v>16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3">
        <v>26</v>
      </c>
      <c r="B31" s="283" t="s">
        <v>25</v>
      </c>
      <c r="C31" s="151">
        <v>0</v>
      </c>
      <c r="D31" s="226">
        <v>0</v>
      </c>
      <c r="E31" s="226">
        <v>0</v>
      </c>
      <c r="F31" s="227">
        <v>10</v>
      </c>
      <c r="G31" s="239">
        <v>5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3">
        <v>27</v>
      </c>
      <c r="B32" s="282" t="s">
        <v>33</v>
      </c>
      <c r="C32" s="151">
        <v>0</v>
      </c>
      <c r="D32" s="151">
        <v>0</v>
      </c>
      <c r="E32" s="151">
        <v>0</v>
      </c>
      <c r="F32" s="151">
        <v>8</v>
      </c>
      <c r="G32" s="239">
        <v>41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3">
        <v>28</v>
      </c>
      <c r="B33" s="283" t="s">
        <v>30</v>
      </c>
      <c r="C33" s="151">
        <v>0</v>
      </c>
      <c r="D33" s="225">
        <v>0</v>
      </c>
      <c r="E33" s="225">
        <v>0</v>
      </c>
      <c r="F33" s="225">
        <v>0</v>
      </c>
      <c r="G33" s="239">
        <v>12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3">
        <v>29</v>
      </c>
      <c r="B34" s="284" t="s">
        <v>29</v>
      </c>
      <c r="C34" s="151">
        <v>0</v>
      </c>
      <c r="D34" s="151">
        <v>0</v>
      </c>
      <c r="E34" s="151">
        <v>0</v>
      </c>
      <c r="F34" s="151">
        <v>0</v>
      </c>
      <c r="G34" s="239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 t="s">
        <v>30</v>
      </c>
      <c r="C35" s="97">
        <v>0</v>
      </c>
      <c r="D35" s="53">
        <v>0</v>
      </c>
      <c r="E35" s="47">
        <v>0</v>
      </c>
      <c r="F35" s="54">
        <v>9</v>
      </c>
      <c r="G35" s="1">
        <v>40</v>
      </c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07"/>
      <c r="B41" s="307"/>
      <c r="C41" s="307"/>
      <c r="D41" s="307"/>
      <c r="E41" s="307"/>
      <c r="F41" s="307"/>
      <c r="G41" s="307"/>
      <c r="H41" s="30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F3" sqref="F3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309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311" t="s">
        <v>35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4">
        <v>1</v>
      </c>
      <c r="B6" s="240" t="s">
        <v>65</v>
      </c>
      <c r="C6" s="198">
        <v>45560</v>
      </c>
      <c r="D6" s="199">
        <f t="shared" ref="D6:D34" si="0">SUM(E6:I6,K6:O6,Q6:U6)</f>
        <v>2169</v>
      </c>
      <c r="E6" s="78">
        <v>140</v>
      </c>
      <c r="F6" s="78">
        <v>148</v>
      </c>
      <c r="G6" s="78">
        <v>148</v>
      </c>
      <c r="H6" s="79">
        <v>143</v>
      </c>
      <c r="I6" s="78">
        <v>144</v>
      </c>
      <c r="J6" s="200">
        <f t="shared" ref="J6:J34" si="1">SUM(E6:I6)</f>
        <v>723</v>
      </c>
      <c r="K6" s="78">
        <v>144</v>
      </c>
      <c r="L6" s="78">
        <v>148</v>
      </c>
      <c r="M6" s="78">
        <v>144</v>
      </c>
      <c r="N6" s="79">
        <v>144</v>
      </c>
      <c r="O6" s="83">
        <v>144</v>
      </c>
      <c r="P6" s="200">
        <f t="shared" ref="P6:P34" si="2">SUM(K6:O6)</f>
        <v>724</v>
      </c>
      <c r="Q6" s="242">
        <v>148</v>
      </c>
      <c r="R6" s="83">
        <v>135</v>
      </c>
      <c r="S6" s="83">
        <v>143</v>
      </c>
      <c r="T6" s="79">
        <v>148</v>
      </c>
      <c r="U6" s="243">
        <v>148</v>
      </c>
      <c r="V6" s="201">
        <f t="shared" ref="V6:V34" si="3">SUM(Q6:U6)</f>
        <v>722</v>
      </c>
      <c r="W6" s="1"/>
      <c r="X6" s="1"/>
      <c r="Y6" s="1"/>
      <c r="Z6" s="1"/>
      <c r="AA6" s="1"/>
      <c r="AB6" s="1"/>
      <c r="AC6" s="1"/>
    </row>
    <row r="7" spans="1:29" ht="18.600000000000001">
      <c r="A7" s="194">
        <v>2</v>
      </c>
      <c r="B7" s="195" t="s">
        <v>43</v>
      </c>
      <c r="C7" s="68">
        <v>45357</v>
      </c>
      <c r="D7" s="202">
        <f t="shared" si="0"/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 t="shared" si="1"/>
        <v>729</v>
      </c>
      <c r="K7" s="62">
        <v>144</v>
      </c>
      <c r="L7" s="62">
        <v>148</v>
      </c>
      <c r="M7" s="62">
        <v>144</v>
      </c>
      <c r="N7" s="66">
        <v>135</v>
      </c>
      <c r="O7" s="203">
        <v>128</v>
      </c>
      <c r="P7" s="96">
        <f t="shared" si="2"/>
        <v>699</v>
      </c>
      <c r="Q7" s="204">
        <v>142</v>
      </c>
      <c r="R7" s="203">
        <v>127</v>
      </c>
      <c r="S7" s="69">
        <v>144</v>
      </c>
      <c r="T7" s="66">
        <v>144</v>
      </c>
      <c r="U7" s="203">
        <v>143</v>
      </c>
      <c r="V7" s="205">
        <f t="shared" si="3"/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4">
        <v>3</v>
      </c>
      <c r="B8" s="241" t="s">
        <v>44</v>
      </c>
      <c r="C8" s="68">
        <v>45357</v>
      </c>
      <c r="D8" s="202">
        <f t="shared" si="0"/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 t="shared" si="1"/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 t="shared" si="2"/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5">
        <f t="shared" si="3"/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4">
        <v>4</v>
      </c>
      <c r="B9" s="195" t="s">
        <v>11</v>
      </c>
      <c r="C9" s="68">
        <v>45588</v>
      </c>
      <c r="D9" s="202">
        <f t="shared" si="0"/>
        <v>2086</v>
      </c>
      <c r="E9" s="62">
        <v>141</v>
      </c>
      <c r="F9" s="62">
        <v>140</v>
      </c>
      <c r="G9" s="62">
        <v>142</v>
      </c>
      <c r="H9" s="66">
        <v>141</v>
      </c>
      <c r="I9" s="62">
        <v>142</v>
      </c>
      <c r="J9" s="96">
        <f t="shared" si="1"/>
        <v>706</v>
      </c>
      <c r="K9" s="62">
        <v>144</v>
      </c>
      <c r="L9" s="62">
        <v>120</v>
      </c>
      <c r="M9" s="62">
        <v>148</v>
      </c>
      <c r="N9" s="66">
        <v>128</v>
      </c>
      <c r="O9" s="69">
        <v>140</v>
      </c>
      <c r="P9" s="96">
        <f t="shared" si="2"/>
        <v>680</v>
      </c>
      <c r="Q9" s="69">
        <v>131</v>
      </c>
      <c r="R9" s="69">
        <v>144</v>
      </c>
      <c r="S9" s="69">
        <v>140</v>
      </c>
      <c r="T9" s="66">
        <v>144</v>
      </c>
      <c r="U9" s="203">
        <v>141</v>
      </c>
      <c r="V9" s="205">
        <f t="shared" si="3"/>
        <v>700</v>
      </c>
      <c r="W9" s="1"/>
      <c r="X9" s="1"/>
      <c r="Y9" s="1"/>
      <c r="Z9" s="1"/>
      <c r="AA9" s="1"/>
      <c r="AB9" s="1"/>
      <c r="AC9" s="1"/>
    </row>
    <row r="10" spans="1:29" ht="18.600000000000001">
      <c r="A10" s="194">
        <v>5</v>
      </c>
      <c r="B10" s="195" t="s">
        <v>3</v>
      </c>
      <c r="C10" s="68">
        <v>45385</v>
      </c>
      <c r="D10" s="202">
        <f t="shared" si="0"/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 t="shared" si="1"/>
        <v>689</v>
      </c>
      <c r="K10" s="62">
        <v>143</v>
      </c>
      <c r="L10" s="62">
        <v>140</v>
      </c>
      <c r="M10" s="62">
        <v>142</v>
      </c>
      <c r="N10" s="66">
        <v>127</v>
      </c>
      <c r="O10" s="203">
        <v>144</v>
      </c>
      <c r="P10" s="96">
        <f t="shared" si="2"/>
        <v>696</v>
      </c>
      <c r="Q10" s="84">
        <v>129</v>
      </c>
      <c r="R10" s="84">
        <v>135</v>
      </c>
      <c r="S10" s="84">
        <v>148</v>
      </c>
      <c r="T10" s="61">
        <v>127</v>
      </c>
      <c r="U10" s="203">
        <v>132</v>
      </c>
      <c r="V10" s="205">
        <f t="shared" si="3"/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4">
        <v>6</v>
      </c>
      <c r="B11" s="195" t="s">
        <v>2</v>
      </c>
      <c r="C11" s="68">
        <v>45266</v>
      </c>
      <c r="D11" s="202">
        <f t="shared" si="0"/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 t="shared" si="1"/>
        <v>666</v>
      </c>
      <c r="K11" s="62">
        <v>140</v>
      </c>
      <c r="L11" s="62">
        <v>140</v>
      </c>
      <c r="M11" s="62">
        <v>143</v>
      </c>
      <c r="N11" s="66">
        <v>126</v>
      </c>
      <c r="O11" s="203">
        <v>144</v>
      </c>
      <c r="P11" s="96">
        <f t="shared" si="2"/>
        <v>693</v>
      </c>
      <c r="Q11" s="84">
        <v>142</v>
      </c>
      <c r="R11" s="69">
        <v>133</v>
      </c>
      <c r="S11" s="69">
        <v>144</v>
      </c>
      <c r="T11" s="66">
        <v>144</v>
      </c>
      <c r="U11" s="203">
        <v>131</v>
      </c>
      <c r="V11" s="205">
        <f t="shared" si="3"/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4">
        <v>7</v>
      </c>
      <c r="B12" s="195" t="s">
        <v>19</v>
      </c>
      <c r="C12" s="68">
        <v>45399</v>
      </c>
      <c r="D12" s="202">
        <f t="shared" si="0"/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 t="shared" si="1"/>
        <v>655</v>
      </c>
      <c r="K12" s="62">
        <v>128</v>
      </c>
      <c r="L12" s="62">
        <v>129</v>
      </c>
      <c r="M12" s="62">
        <v>129</v>
      </c>
      <c r="N12" s="66">
        <v>142</v>
      </c>
      <c r="O12" s="203">
        <v>144</v>
      </c>
      <c r="P12" s="96">
        <f t="shared" si="2"/>
        <v>672</v>
      </c>
      <c r="Q12" s="84">
        <v>140</v>
      </c>
      <c r="R12" s="69">
        <v>131</v>
      </c>
      <c r="S12" s="69">
        <v>126</v>
      </c>
      <c r="T12" s="66">
        <v>128</v>
      </c>
      <c r="U12" s="203">
        <v>144</v>
      </c>
      <c r="V12" s="205">
        <f t="shared" si="3"/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4">
        <v>8</v>
      </c>
      <c r="B13" s="195" t="s">
        <v>20</v>
      </c>
      <c r="C13" s="68" t="s">
        <v>66</v>
      </c>
      <c r="D13" s="202">
        <f t="shared" si="0"/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 t="shared" si="1"/>
        <v>655</v>
      </c>
      <c r="K13" s="62">
        <v>129</v>
      </c>
      <c r="L13" s="62">
        <v>142</v>
      </c>
      <c r="M13" s="62">
        <v>143</v>
      </c>
      <c r="N13" s="66">
        <v>140</v>
      </c>
      <c r="O13" s="203">
        <v>144</v>
      </c>
      <c r="P13" s="96">
        <f t="shared" si="2"/>
        <v>698</v>
      </c>
      <c r="Q13" s="203">
        <v>128</v>
      </c>
      <c r="R13" s="203">
        <v>141</v>
      </c>
      <c r="S13" s="69">
        <v>128</v>
      </c>
      <c r="T13" s="66">
        <v>123</v>
      </c>
      <c r="U13" s="203">
        <v>115</v>
      </c>
      <c r="V13" s="205">
        <f t="shared" si="3"/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4">
        <v>9</v>
      </c>
      <c r="B14" s="195" t="s">
        <v>18</v>
      </c>
      <c r="C14" s="68">
        <v>45574</v>
      </c>
      <c r="D14" s="202">
        <f t="shared" si="0"/>
        <v>1984</v>
      </c>
      <c r="E14" s="62">
        <v>129</v>
      </c>
      <c r="F14" s="62">
        <v>140</v>
      </c>
      <c r="G14" s="62">
        <v>131</v>
      </c>
      <c r="H14" s="66">
        <v>128</v>
      </c>
      <c r="I14" s="62">
        <v>132</v>
      </c>
      <c r="J14" s="96">
        <f t="shared" si="1"/>
        <v>660</v>
      </c>
      <c r="K14" s="62">
        <v>140</v>
      </c>
      <c r="L14" s="62">
        <v>127</v>
      </c>
      <c r="M14" s="62">
        <v>140</v>
      </c>
      <c r="N14" s="66">
        <v>142</v>
      </c>
      <c r="O14" s="203">
        <v>133</v>
      </c>
      <c r="P14" s="96">
        <f t="shared" si="2"/>
        <v>682</v>
      </c>
      <c r="Q14" s="84">
        <v>128</v>
      </c>
      <c r="R14" s="84">
        <v>131</v>
      </c>
      <c r="S14" s="84">
        <v>128</v>
      </c>
      <c r="T14" s="61">
        <v>127</v>
      </c>
      <c r="U14" s="203">
        <v>128</v>
      </c>
      <c r="V14" s="205">
        <f t="shared" si="3"/>
        <v>642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4">
        <v>10</v>
      </c>
      <c r="B15" s="195" t="s">
        <v>56</v>
      </c>
      <c r="C15" s="68">
        <v>45343</v>
      </c>
      <c r="D15" s="202">
        <f t="shared" si="0"/>
        <v>1969</v>
      </c>
      <c r="E15" s="62">
        <v>121</v>
      </c>
      <c r="F15" s="62">
        <v>126</v>
      </c>
      <c r="G15" s="62">
        <v>128</v>
      </c>
      <c r="H15" s="66">
        <v>132</v>
      </c>
      <c r="I15" s="62">
        <v>135</v>
      </c>
      <c r="J15" s="96">
        <f t="shared" si="1"/>
        <v>642</v>
      </c>
      <c r="K15" s="62">
        <v>132</v>
      </c>
      <c r="L15" s="62">
        <v>140</v>
      </c>
      <c r="M15" s="62">
        <v>105</v>
      </c>
      <c r="N15" s="66">
        <v>129</v>
      </c>
      <c r="O15" s="69">
        <v>140</v>
      </c>
      <c r="P15" s="96">
        <f t="shared" si="2"/>
        <v>646</v>
      </c>
      <c r="Q15" s="84">
        <v>126</v>
      </c>
      <c r="R15" s="69">
        <v>140</v>
      </c>
      <c r="S15" s="69">
        <v>144</v>
      </c>
      <c r="T15" s="66">
        <v>140</v>
      </c>
      <c r="U15" s="203">
        <v>131</v>
      </c>
      <c r="V15" s="205">
        <f t="shared" si="3"/>
        <v>681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4">
        <v>11</v>
      </c>
      <c r="B16" s="195" t="s">
        <v>69</v>
      </c>
      <c r="C16" s="68">
        <v>45574</v>
      </c>
      <c r="D16" s="202">
        <f t="shared" si="0"/>
        <v>1961</v>
      </c>
      <c r="E16" s="62">
        <v>127</v>
      </c>
      <c r="F16" s="62">
        <v>140</v>
      </c>
      <c r="G16" s="62">
        <v>144</v>
      </c>
      <c r="H16" s="66">
        <v>129</v>
      </c>
      <c r="I16" s="62">
        <v>140</v>
      </c>
      <c r="J16" s="96">
        <f t="shared" si="1"/>
        <v>680</v>
      </c>
      <c r="K16" s="62">
        <v>132</v>
      </c>
      <c r="L16" s="62">
        <v>132</v>
      </c>
      <c r="M16" s="62">
        <v>124</v>
      </c>
      <c r="N16" s="66">
        <v>128</v>
      </c>
      <c r="O16" s="203">
        <v>124</v>
      </c>
      <c r="P16" s="96">
        <f t="shared" si="2"/>
        <v>640</v>
      </c>
      <c r="Q16" s="84">
        <v>128</v>
      </c>
      <c r="R16" s="69">
        <v>140</v>
      </c>
      <c r="S16" s="69">
        <v>112</v>
      </c>
      <c r="T16" s="66">
        <v>132</v>
      </c>
      <c r="U16" s="203">
        <v>129</v>
      </c>
      <c r="V16" s="205">
        <f t="shared" si="3"/>
        <v>641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4">
        <v>12</v>
      </c>
      <c r="B17" s="195" t="s">
        <v>21</v>
      </c>
      <c r="C17" s="68">
        <v>45329</v>
      </c>
      <c r="D17" s="202">
        <f t="shared" si="0"/>
        <v>1958</v>
      </c>
      <c r="E17" s="62">
        <v>128</v>
      </c>
      <c r="F17" s="62">
        <v>141</v>
      </c>
      <c r="G17" s="62">
        <v>115</v>
      </c>
      <c r="H17" s="66">
        <v>140</v>
      </c>
      <c r="I17" s="62">
        <v>127</v>
      </c>
      <c r="J17" s="96">
        <f t="shared" si="1"/>
        <v>651</v>
      </c>
      <c r="K17" s="62">
        <v>144</v>
      </c>
      <c r="L17" s="62">
        <v>116</v>
      </c>
      <c r="M17" s="62">
        <v>129</v>
      </c>
      <c r="N17" s="66">
        <v>140</v>
      </c>
      <c r="O17" s="203">
        <v>129</v>
      </c>
      <c r="P17" s="96">
        <f t="shared" si="2"/>
        <v>658</v>
      </c>
      <c r="Q17" s="69">
        <v>115</v>
      </c>
      <c r="R17" s="69">
        <v>127</v>
      </c>
      <c r="S17" s="69">
        <v>140</v>
      </c>
      <c r="T17" s="66">
        <v>140</v>
      </c>
      <c r="U17" s="203">
        <v>127</v>
      </c>
      <c r="V17" s="205">
        <f t="shared" si="3"/>
        <v>649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4">
        <v>13</v>
      </c>
      <c r="B18" s="195" t="s">
        <v>23</v>
      </c>
      <c r="C18" s="68">
        <v>45329</v>
      </c>
      <c r="D18" s="202">
        <f t="shared" si="0"/>
        <v>1946</v>
      </c>
      <c r="E18" s="62">
        <v>126</v>
      </c>
      <c r="F18" s="62">
        <v>129</v>
      </c>
      <c r="G18" s="62">
        <v>114</v>
      </c>
      <c r="H18" s="66">
        <v>143</v>
      </c>
      <c r="I18" s="62">
        <v>128</v>
      </c>
      <c r="J18" s="96">
        <f t="shared" si="1"/>
        <v>640</v>
      </c>
      <c r="K18" s="62">
        <v>140</v>
      </c>
      <c r="L18" s="62">
        <v>129</v>
      </c>
      <c r="M18" s="62">
        <v>128</v>
      </c>
      <c r="N18" s="66">
        <v>143</v>
      </c>
      <c r="O18" s="203">
        <v>126</v>
      </c>
      <c r="P18" s="96">
        <f t="shared" si="2"/>
        <v>666</v>
      </c>
      <c r="Q18" s="84">
        <v>127</v>
      </c>
      <c r="R18" s="69">
        <v>128</v>
      </c>
      <c r="S18" s="69">
        <v>132</v>
      </c>
      <c r="T18" s="66">
        <v>140</v>
      </c>
      <c r="U18" s="203">
        <v>113</v>
      </c>
      <c r="V18" s="205">
        <f t="shared" si="3"/>
        <v>640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4">
        <v>14</v>
      </c>
      <c r="B19" s="195" t="s">
        <v>70</v>
      </c>
      <c r="C19" s="68">
        <v>45574</v>
      </c>
      <c r="D19" s="202">
        <f t="shared" si="0"/>
        <v>1933</v>
      </c>
      <c r="E19" s="62">
        <v>122</v>
      </c>
      <c r="F19" s="62">
        <v>134</v>
      </c>
      <c r="G19" s="62">
        <v>127</v>
      </c>
      <c r="H19" s="66">
        <v>123</v>
      </c>
      <c r="I19" s="62">
        <v>128</v>
      </c>
      <c r="J19" s="96">
        <f t="shared" si="1"/>
        <v>634</v>
      </c>
      <c r="K19" s="62">
        <v>127</v>
      </c>
      <c r="L19" s="62">
        <v>140</v>
      </c>
      <c r="M19" s="62">
        <v>131</v>
      </c>
      <c r="N19" s="66">
        <v>129</v>
      </c>
      <c r="O19" s="69">
        <v>123</v>
      </c>
      <c r="P19" s="96">
        <f t="shared" si="2"/>
        <v>650</v>
      </c>
      <c r="Q19" s="84">
        <v>117</v>
      </c>
      <c r="R19" s="69">
        <v>124</v>
      </c>
      <c r="S19" s="69">
        <v>122</v>
      </c>
      <c r="T19" s="66">
        <v>144</v>
      </c>
      <c r="U19" s="203">
        <v>142</v>
      </c>
      <c r="V19" s="205">
        <f t="shared" si="3"/>
        <v>649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4">
        <v>15</v>
      </c>
      <c r="B20" s="195" t="s">
        <v>46</v>
      </c>
      <c r="C20" s="68">
        <v>45315</v>
      </c>
      <c r="D20" s="202">
        <f t="shared" si="0"/>
        <v>1920</v>
      </c>
      <c r="E20" s="62">
        <v>116</v>
      </c>
      <c r="F20" s="62">
        <v>129</v>
      </c>
      <c r="G20" s="62">
        <v>132</v>
      </c>
      <c r="H20" s="62">
        <v>120</v>
      </c>
      <c r="I20" s="62">
        <v>140</v>
      </c>
      <c r="J20" s="96">
        <f t="shared" si="1"/>
        <v>637</v>
      </c>
      <c r="K20" s="62">
        <v>128</v>
      </c>
      <c r="L20" s="62">
        <v>115</v>
      </c>
      <c r="M20" s="62">
        <v>128</v>
      </c>
      <c r="N20" s="62">
        <v>129</v>
      </c>
      <c r="O20" s="62">
        <v>134</v>
      </c>
      <c r="P20" s="96">
        <f t="shared" si="2"/>
        <v>634</v>
      </c>
      <c r="Q20" s="84">
        <v>127</v>
      </c>
      <c r="R20" s="84">
        <v>142</v>
      </c>
      <c r="S20" s="84">
        <v>123</v>
      </c>
      <c r="T20" s="84">
        <v>117</v>
      </c>
      <c r="U20" s="84">
        <v>140</v>
      </c>
      <c r="V20" s="205">
        <f t="shared" si="3"/>
        <v>649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4">
        <v>16</v>
      </c>
      <c r="B21" s="195" t="s">
        <v>49</v>
      </c>
      <c r="C21" s="68">
        <v>45329</v>
      </c>
      <c r="D21" s="202">
        <f t="shared" si="0"/>
        <v>1893</v>
      </c>
      <c r="E21" s="62">
        <v>129</v>
      </c>
      <c r="F21" s="62">
        <v>131</v>
      </c>
      <c r="G21" s="62">
        <v>128</v>
      </c>
      <c r="H21" s="66">
        <v>127</v>
      </c>
      <c r="I21" s="62">
        <v>111</v>
      </c>
      <c r="J21" s="96">
        <f t="shared" si="1"/>
        <v>626</v>
      </c>
      <c r="K21" s="62">
        <v>132</v>
      </c>
      <c r="L21" s="62">
        <v>123</v>
      </c>
      <c r="M21" s="62">
        <v>118</v>
      </c>
      <c r="N21" s="66">
        <v>128</v>
      </c>
      <c r="O21" s="69">
        <v>117</v>
      </c>
      <c r="P21" s="96">
        <f t="shared" si="2"/>
        <v>618</v>
      </c>
      <c r="Q21" s="84">
        <v>128</v>
      </c>
      <c r="R21" s="69">
        <v>126</v>
      </c>
      <c r="S21" s="69">
        <v>144</v>
      </c>
      <c r="T21" s="66">
        <v>127</v>
      </c>
      <c r="U21" s="203">
        <v>124</v>
      </c>
      <c r="V21" s="205">
        <f t="shared" si="3"/>
        <v>649</v>
      </c>
      <c r="W21" s="1"/>
      <c r="X21" s="1"/>
      <c r="Y21" s="1"/>
      <c r="Z21" s="1"/>
      <c r="AA21" s="1"/>
      <c r="AB21" s="1"/>
      <c r="AC21" s="1"/>
    </row>
    <row r="22" spans="1:29" ht="18.600000000000001">
      <c r="A22" s="194">
        <v>17</v>
      </c>
      <c r="B22" s="195" t="s">
        <v>47</v>
      </c>
      <c r="C22" s="68">
        <v>45238</v>
      </c>
      <c r="D22" s="202">
        <f t="shared" si="0"/>
        <v>1891</v>
      </c>
      <c r="E22" s="62">
        <v>112</v>
      </c>
      <c r="F22" s="62">
        <v>127</v>
      </c>
      <c r="G22" s="62">
        <v>128</v>
      </c>
      <c r="H22" s="62">
        <v>131</v>
      </c>
      <c r="I22" s="62">
        <v>120</v>
      </c>
      <c r="J22" s="96">
        <f t="shared" si="1"/>
        <v>618</v>
      </c>
      <c r="K22" s="62">
        <v>140</v>
      </c>
      <c r="L22" s="62">
        <v>132</v>
      </c>
      <c r="M22" s="62">
        <v>125</v>
      </c>
      <c r="N22" s="62">
        <v>135</v>
      </c>
      <c r="O22" s="62">
        <v>124</v>
      </c>
      <c r="P22" s="96">
        <f t="shared" si="2"/>
        <v>656</v>
      </c>
      <c r="Q22" s="84">
        <v>117</v>
      </c>
      <c r="R22" s="84">
        <v>124</v>
      </c>
      <c r="S22" s="84">
        <v>120</v>
      </c>
      <c r="T22" s="84">
        <v>128</v>
      </c>
      <c r="U22" s="84">
        <v>128</v>
      </c>
      <c r="V22" s="205">
        <f t="shared" si="3"/>
        <v>617</v>
      </c>
      <c r="W22" s="1"/>
      <c r="X22" s="1"/>
      <c r="Y22" s="1"/>
      <c r="Z22" s="1"/>
      <c r="AA22" s="1"/>
      <c r="AB22" s="1"/>
      <c r="AC22" s="1"/>
    </row>
    <row r="23" spans="1:29" ht="19.2">
      <c r="A23" s="194">
        <v>18</v>
      </c>
      <c r="B23" s="196" t="s">
        <v>40</v>
      </c>
      <c r="C23" s="68">
        <v>45315</v>
      </c>
      <c r="D23" s="202">
        <f t="shared" si="0"/>
        <v>1877</v>
      </c>
      <c r="E23" s="62">
        <v>121</v>
      </c>
      <c r="F23" s="62">
        <v>128</v>
      </c>
      <c r="G23" s="62">
        <v>130</v>
      </c>
      <c r="H23" s="62">
        <v>128</v>
      </c>
      <c r="I23" s="62">
        <v>131</v>
      </c>
      <c r="J23" s="96">
        <f t="shared" si="1"/>
        <v>638</v>
      </c>
      <c r="K23" s="62">
        <v>127</v>
      </c>
      <c r="L23" s="62">
        <v>108</v>
      </c>
      <c r="M23" s="62">
        <v>124</v>
      </c>
      <c r="N23" s="62">
        <v>117</v>
      </c>
      <c r="O23" s="62">
        <v>131</v>
      </c>
      <c r="P23" s="96">
        <f t="shared" si="2"/>
        <v>607</v>
      </c>
      <c r="Q23" s="62">
        <v>140</v>
      </c>
      <c r="R23" s="62">
        <v>120</v>
      </c>
      <c r="S23" s="62">
        <v>129</v>
      </c>
      <c r="T23" s="62">
        <v>126</v>
      </c>
      <c r="U23" s="62">
        <v>117</v>
      </c>
      <c r="V23" s="205">
        <f t="shared" si="3"/>
        <v>632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4">
        <v>19</v>
      </c>
      <c r="B24" s="195" t="s">
        <v>22</v>
      </c>
      <c r="C24" s="68">
        <v>45574</v>
      </c>
      <c r="D24" s="202">
        <f t="shared" si="0"/>
        <v>1871</v>
      </c>
      <c r="E24" s="62">
        <v>117</v>
      </c>
      <c r="F24" s="62">
        <v>127</v>
      </c>
      <c r="G24" s="62">
        <v>112</v>
      </c>
      <c r="H24" s="66">
        <v>129</v>
      </c>
      <c r="I24" s="62">
        <v>130</v>
      </c>
      <c r="J24" s="96">
        <f t="shared" si="1"/>
        <v>615</v>
      </c>
      <c r="K24" s="62">
        <v>127</v>
      </c>
      <c r="L24" s="62">
        <v>128</v>
      </c>
      <c r="M24" s="62">
        <v>123</v>
      </c>
      <c r="N24" s="66">
        <v>132</v>
      </c>
      <c r="O24" s="203">
        <v>127</v>
      </c>
      <c r="P24" s="96">
        <f t="shared" si="2"/>
        <v>637</v>
      </c>
      <c r="Q24" s="84">
        <v>124</v>
      </c>
      <c r="R24" s="69">
        <v>124</v>
      </c>
      <c r="S24" s="69">
        <v>116</v>
      </c>
      <c r="T24" s="66">
        <v>140</v>
      </c>
      <c r="U24" s="203">
        <v>115</v>
      </c>
      <c r="V24" s="205">
        <f t="shared" si="3"/>
        <v>619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4">
        <v>20</v>
      </c>
      <c r="B25" s="195" t="s">
        <v>31</v>
      </c>
      <c r="C25" s="68">
        <v>45329</v>
      </c>
      <c r="D25" s="202">
        <f t="shared" si="0"/>
        <v>1853</v>
      </c>
      <c r="E25" s="62">
        <v>128</v>
      </c>
      <c r="F25" s="62">
        <v>121</v>
      </c>
      <c r="G25" s="62">
        <v>124</v>
      </c>
      <c r="H25" s="66">
        <v>122</v>
      </c>
      <c r="I25" s="62">
        <v>129</v>
      </c>
      <c r="J25" s="96">
        <f t="shared" si="1"/>
        <v>624</v>
      </c>
      <c r="K25" s="62">
        <v>127</v>
      </c>
      <c r="L25" s="62">
        <v>106</v>
      </c>
      <c r="M25" s="62">
        <v>126</v>
      </c>
      <c r="N25" s="66">
        <v>123</v>
      </c>
      <c r="O25" s="203">
        <v>128</v>
      </c>
      <c r="P25" s="96">
        <f t="shared" si="2"/>
        <v>610</v>
      </c>
      <c r="Q25" s="84">
        <v>129</v>
      </c>
      <c r="R25" s="84">
        <v>111</v>
      </c>
      <c r="S25" s="84">
        <v>123</v>
      </c>
      <c r="T25" s="61">
        <v>126</v>
      </c>
      <c r="U25" s="203">
        <v>130</v>
      </c>
      <c r="V25" s="205">
        <f t="shared" si="3"/>
        <v>619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4">
        <v>21</v>
      </c>
      <c r="B26" s="195" t="s">
        <v>25</v>
      </c>
      <c r="C26" s="68">
        <v>45196</v>
      </c>
      <c r="D26" s="202">
        <f t="shared" si="0"/>
        <v>1848</v>
      </c>
      <c r="E26" s="62">
        <v>107</v>
      </c>
      <c r="F26" s="62">
        <v>112</v>
      </c>
      <c r="G26" s="62">
        <v>109</v>
      </c>
      <c r="H26" s="66">
        <v>122</v>
      </c>
      <c r="I26" s="62">
        <v>121</v>
      </c>
      <c r="J26" s="96">
        <f t="shared" si="1"/>
        <v>571</v>
      </c>
      <c r="K26" s="62">
        <v>129</v>
      </c>
      <c r="L26" s="62">
        <v>125</v>
      </c>
      <c r="M26" s="62">
        <v>140</v>
      </c>
      <c r="N26" s="66">
        <v>129</v>
      </c>
      <c r="O26" s="203">
        <v>121</v>
      </c>
      <c r="P26" s="96">
        <f t="shared" si="2"/>
        <v>644</v>
      </c>
      <c r="Q26" s="84">
        <v>127</v>
      </c>
      <c r="R26" s="69">
        <v>128</v>
      </c>
      <c r="S26" s="69">
        <v>128</v>
      </c>
      <c r="T26" s="66">
        <v>128</v>
      </c>
      <c r="U26" s="203">
        <v>122</v>
      </c>
      <c r="V26" s="205">
        <f t="shared" si="3"/>
        <v>633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4">
        <v>22</v>
      </c>
      <c r="B27" s="195" t="s">
        <v>27</v>
      </c>
      <c r="C27" s="68">
        <v>45329</v>
      </c>
      <c r="D27" s="202">
        <f t="shared" si="0"/>
        <v>1837</v>
      </c>
      <c r="E27" s="62">
        <v>124</v>
      </c>
      <c r="F27" s="62">
        <v>123</v>
      </c>
      <c r="G27" s="62">
        <v>121</v>
      </c>
      <c r="H27" s="66">
        <v>120</v>
      </c>
      <c r="I27" s="62">
        <v>130</v>
      </c>
      <c r="J27" s="96">
        <f t="shared" si="1"/>
        <v>618</v>
      </c>
      <c r="K27" s="62">
        <v>107</v>
      </c>
      <c r="L27" s="62">
        <v>121</v>
      </c>
      <c r="M27" s="62">
        <v>128</v>
      </c>
      <c r="N27" s="66">
        <v>140</v>
      </c>
      <c r="O27" s="203">
        <v>126</v>
      </c>
      <c r="P27" s="96">
        <f t="shared" si="2"/>
        <v>622</v>
      </c>
      <c r="Q27" s="84">
        <v>116</v>
      </c>
      <c r="R27" s="69">
        <v>109</v>
      </c>
      <c r="S27" s="69">
        <v>131</v>
      </c>
      <c r="T27" s="66">
        <v>110</v>
      </c>
      <c r="U27" s="203">
        <v>131</v>
      </c>
      <c r="V27" s="205">
        <f t="shared" si="3"/>
        <v>597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4">
        <v>23</v>
      </c>
      <c r="B28" s="195" t="s">
        <v>29</v>
      </c>
      <c r="C28" s="68">
        <v>45385</v>
      </c>
      <c r="D28" s="202">
        <f t="shared" si="0"/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 t="shared" si="1"/>
        <v>612</v>
      </c>
      <c r="K28" s="62">
        <v>115</v>
      </c>
      <c r="L28" s="62">
        <v>121</v>
      </c>
      <c r="M28" s="62">
        <v>123</v>
      </c>
      <c r="N28" s="66">
        <v>106</v>
      </c>
      <c r="O28" s="203">
        <v>122</v>
      </c>
      <c r="P28" s="96">
        <f t="shared" si="2"/>
        <v>587</v>
      </c>
      <c r="Q28" s="84">
        <v>125</v>
      </c>
      <c r="R28" s="69">
        <v>131</v>
      </c>
      <c r="S28" s="69">
        <v>106</v>
      </c>
      <c r="T28" s="66">
        <v>126</v>
      </c>
      <c r="U28" s="203">
        <v>128</v>
      </c>
      <c r="V28" s="205">
        <f t="shared" si="3"/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4">
        <v>24</v>
      </c>
      <c r="B29" s="195" t="s">
        <v>24</v>
      </c>
      <c r="C29" s="68">
        <v>45385</v>
      </c>
      <c r="D29" s="202">
        <f t="shared" si="0"/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 t="shared" si="1"/>
        <v>621</v>
      </c>
      <c r="K29" s="62">
        <v>100</v>
      </c>
      <c r="L29" s="62">
        <v>111</v>
      </c>
      <c r="M29" s="62">
        <v>123</v>
      </c>
      <c r="N29" s="66">
        <v>126</v>
      </c>
      <c r="O29" s="203">
        <v>121</v>
      </c>
      <c r="P29" s="96">
        <f t="shared" si="2"/>
        <v>581</v>
      </c>
      <c r="Q29" s="84">
        <v>124</v>
      </c>
      <c r="R29" s="69">
        <v>110</v>
      </c>
      <c r="S29" s="69">
        <v>124</v>
      </c>
      <c r="T29" s="66">
        <v>124</v>
      </c>
      <c r="U29" s="203">
        <v>123</v>
      </c>
      <c r="V29" s="205">
        <f t="shared" si="3"/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4">
        <v>25</v>
      </c>
      <c r="B30" s="195" t="s">
        <v>28</v>
      </c>
      <c r="C30" s="68">
        <v>45315</v>
      </c>
      <c r="D30" s="202">
        <f t="shared" si="0"/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 t="shared" si="1"/>
        <v>574</v>
      </c>
      <c r="K30" s="62">
        <v>126</v>
      </c>
      <c r="L30" s="62">
        <v>103</v>
      </c>
      <c r="M30" s="62">
        <v>128</v>
      </c>
      <c r="N30" s="66">
        <v>124</v>
      </c>
      <c r="O30" s="203">
        <v>123</v>
      </c>
      <c r="P30" s="96">
        <f t="shared" si="2"/>
        <v>604</v>
      </c>
      <c r="Q30" s="84">
        <v>124</v>
      </c>
      <c r="R30" s="69">
        <v>123</v>
      </c>
      <c r="S30" s="69">
        <v>128</v>
      </c>
      <c r="T30" s="66">
        <v>109</v>
      </c>
      <c r="U30" s="203">
        <v>101</v>
      </c>
      <c r="V30" s="205">
        <f t="shared" si="3"/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4">
        <v>26</v>
      </c>
      <c r="B31" s="195" t="s">
        <v>32</v>
      </c>
      <c r="C31" s="68">
        <v>45546</v>
      </c>
      <c r="D31" s="202">
        <f t="shared" si="0"/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 t="shared" si="1"/>
        <v>571</v>
      </c>
      <c r="K31" s="62">
        <v>96</v>
      </c>
      <c r="L31" s="62">
        <v>111</v>
      </c>
      <c r="M31" s="62">
        <v>126</v>
      </c>
      <c r="N31" s="66">
        <v>116</v>
      </c>
      <c r="O31" s="203">
        <v>126</v>
      </c>
      <c r="P31" s="96">
        <f t="shared" si="2"/>
        <v>575</v>
      </c>
      <c r="Q31" s="203">
        <v>107</v>
      </c>
      <c r="R31" s="203">
        <v>128</v>
      </c>
      <c r="S31" s="69">
        <v>124</v>
      </c>
      <c r="T31" s="66">
        <v>123</v>
      </c>
      <c r="U31" s="203">
        <v>125</v>
      </c>
      <c r="V31" s="205">
        <f t="shared" si="3"/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4">
        <v>27</v>
      </c>
      <c r="B32" s="195" t="s">
        <v>60</v>
      </c>
      <c r="C32" s="68">
        <v>45574</v>
      </c>
      <c r="D32" s="202">
        <f t="shared" si="0"/>
        <v>1705</v>
      </c>
      <c r="E32" s="62">
        <v>111</v>
      </c>
      <c r="F32" s="62">
        <v>100</v>
      </c>
      <c r="G32" s="62">
        <v>93</v>
      </c>
      <c r="H32" s="66">
        <v>110</v>
      </c>
      <c r="I32" s="62">
        <v>123</v>
      </c>
      <c r="J32" s="96">
        <f t="shared" si="1"/>
        <v>537</v>
      </c>
      <c r="K32" s="62">
        <v>120</v>
      </c>
      <c r="L32" s="62">
        <v>134</v>
      </c>
      <c r="M32" s="62">
        <v>124</v>
      </c>
      <c r="N32" s="62">
        <v>122</v>
      </c>
      <c r="O32" s="62">
        <v>109</v>
      </c>
      <c r="P32" s="96">
        <f t="shared" si="2"/>
        <v>609</v>
      </c>
      <c r="Q32" s="84">
        <v>121</v>
      </c>
      <c r="R32" s="69">
        <v>98</v>
      </c>
      <c r="S32" s="69">
        <v>92</v>
      </c>
      <c r="T32" s="66">
        <v>124</v>
      </c>
      <c r="U32" s="203">
        <v>124</v>
      </c>
      <c r="V32" s="205">
        <f t="shared" si="3"/>
        <v>559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4">
        <v>28</v>
      </c>
      <c r="B33" s="195" t="s">
        <v>33</v>
      </c>
      <c r="C33" s="68">
        <v>45266</v>
      </c>
      <c r="D33" s="202">
        <f t="shared" si="0"/>
        <v>1703</v>
      </c>
      <c r="E33" s="62">
        <v>122</v>
      </c>
      <c r="F33" s="62">
        <v>115</v>
      </c>
      <c r="G33" s="62">
        <v>110</v>
      </c>
      <c r="H33" s="66">
        <v>105</v>
      </c>
      <c r="I33" s="62">
        <v>120</v>
      </c>
      <c r="J33" s="96">
        <f t="shared" si="1"/>
        <v>572</v>
      </c>
      <c r="K33" s="62">
        <v>107</v>
      </c>
      <c r="L33" s="62">
        <v>101</v>
      </c>
      <c r="M33" s="62">
        <v>95</v>
      </c>
      <c r="N33" s="66">
        <v>114</v>
      </c>
      <c r="O33" s="203">
        <v>109</v>
      </c>
      <c r="P33" s="96">
        <f t="shared" si="2"/>
        <v>526</v>
      </c>
      <c r="Q33" s="69">
        <v>114</v>
      </c>
      <c r="R33" s="69">
        <v>121</v>
      </c>
      <c r="S33" s="69">
        <v>124</v>
      </c>
      <c r="T33" s="66">
        <v>120</v>
      </c>
      <c r="U33" s="203">
        <v>126</v>
      </c>
      <c r="V33" s="205">
        <f t="shared" si="3"/>
        <v>605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4">
        <v>29</v>
      </c>
      <c r="B34" s="197" t="s">
        <v>30</v>
      </c>
      <c r="C34" s="206">
        <v>45329</v>
      </c>
      <c r="D34" s="207">
        <f t="shared" si="0"/>
        <v>1627</v>
      </c>
      <c r="E34" s="208">
        <v>104</v>
      </c>
      <c r="F34" s="208">
        <v>110</v>
      </c>
      <c r="G34" s="208">
        <v>107</v>
      </c>
      <c r="H34" s="209">
        <v>108</v>
      </c>
      <c r="I34" s="208">
        <v>90</v>
      </c>
      <c r="J34" s="210">
        <f t="shared" si="1"/>
        <v>519</v>
      </c>
      <c r="K34" s="208">
        <v>104</v>
      </c>
      <c r="L34" s="208">
        <v>102</v>
      </c>
      <c r="M34" s="208">
        <v>110</v>
      </c>
      <c r="N34" s="209">
        <v>98</v>
      </c>
      <c r="O34" s="211">
        <v>114</v>
      </c>
      <c r="P34" s="210">
        <f t="shared" si="2"/>
        <v>528</v>
      </c>
      <c r="Q34" s="211">
        <v>120</v>
      </c>
      <c r="R34" s="211">
        <v>123</v>
      </c>
      <c r="S34" s="211">
        <v>103</v>
      </c>
      <c r="T34" s="209">
        <v>107</v>
      </c>
      <c r="U34" s="212">
        <v>127</v>
      </c>
      <c r="V34" s="213">
        <f t="shared" si="3"/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4"/>
      <c r="B35" s="14"/>
      <c r="C35" s="68"/>
      <c r="D35" s="202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3"/>
      <c r="V35" s="202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E34"/>
  <sheetViews>
    <sheetView workbookViewId="0">
      <selection activeCell="J26" sqref="J26"/>
    </sheetView>
  </sheetViews>
  <sheetFormatPr defaultRowHeight="14.4"/>
  <cols>
    <col min="1" max="1" width="26.77734375" customWidth="1"/>
    <col min="2" max="3" width="13.33203125" customWidth="1"/>
    <col min="4" max="4" width="18.109375" customWidth="1"/>
    <col min="5" max="5" width="8.88671875" customWidth="1"/>
  </cols>
  <sheetData>
    <row r="1" spans="1:5" ht="17.399999999999999">
      <c r="A1" s="219" t="s">
        <v>61</v>
      </c>
      <c r="B1" s="220" t="s">
        <v>62</v>
      </c>
      <c r="C1" s="220" t="s">
        <v>73</v>
      </c>
      <c r="D1" s="222" t="s">
        <v>63</v>
      </c>
    </row>
    <row r="6" spans="1:5" ht="17.399999999999999">
      <c r="A6" s="219" t="s">
        <v>70</v>
      </c>
      <c r="B6" s="221">
        <v>0</v>
      </c>
      <c r="C6" s="221">
        <f>SUM(Tussenstand!D6)</f>
        <v>127.6</v>
      </c>
      <c r="D6" s="223">
        <f t="shared" ref="D6:D34" si="0">SUM(C6-B6)</f>
        <v>127.6</v>
      </c>
      <c r="E6" s="219" t="s">
        <v>64</v>
      </c>
    </row>
    <row r="7" spans="1:5" ht="17.399999999999999">
      <c r="A7" s="219" t="s">
        <v>69</v>
      </c>
      <c r="B7" s="221">
        <v>0</v>
      </c>
      <c r="C7" s="221">
        <f>SUM(Tussenstand!D5)</f>
        <v>127.01666666666667</v>
      </c>
      <c r="D7" s="223">
        <f t="shared" si="0"/>
        <v>127.01666666666667</v>
      </c>
      <c r="E7" s="219" t="s">
        <v>64</v>
      </c>
    </row>
    <row r="8" spans="1:5" ht="17.399999999999999">
      <c r="A8" s="219" t="s">
        <v>11</v>
      </c>
      <c r="B8" s="221">
        <v>131.65</v>
      </c>
      <c r="C8" s="221">
        <f>SUM(Tussenstand!D3)</f>
        <v>135.96666666666667</v>
      </c>
      <c r="D8" s="223">
        <f t="shared" si="0"/>
        <v>4.3166666666666629</v>
      </c>
    </row>
    <row r="9" spans="1:5" ht="17.399999999999999">
      <c r="A9" s="219" t="s">
        <v>18</v>
      </c>
      <c r="B9" s="221">
        <v>125.83</v>
      </c>
      <c r="C9" s="221">
        <f>SUM(Tussenstand!D15)</f>
        <v>129.71666666666667</v>
      </c>
      <c r="D9" s="223">
        <f t="shared" si="0"/>
        <v>3.8866666666666703</v>
      </c>
    </row>
    <row r="10" spans="1:5" ht="17.399999999999999">
      <c r="A10" s="219" t="s">
        <v>32</v>
      </c>
      <c r="B10" s="221">
        <v>111.16</v>
      </c>
      <c r="C10" s="221">
        <f>SUM(Tussenstand!D25)</f>
        <v>114.91111111111111</v>
      </c>
      <c r="D10" s="223">
        <f t="shared" si="0"/>
        <v>3.7511111111111148</v>
      </c>
    </row>
    <row r="11" spans="1:5" ht="17.399999999999999">
      <c r="A11" s="219" t="s">
        <v>44</v>
      </c>
      <c r="B11" s="221">
        <v>136.62</v>
      </c>
      <c r="C11" s="221">
        <f>SUM(Tussenstand!D4)</f>
        <v>139.37777777777777</v>
      </c>
      <c r="D11" s="223">
        <f t="shared" si="0"/>
        <v>2.7577777777777612</v>
      </c>
    </row>
    <row r="12" spans="1:5" ht="17.399999999999999">
      <c r="A12" s="219" t="s">
        <v>27</v>
      </c>
      <c r="B12" s="221">
        <v>116.07</v>
      </c>
      <c r="C12" s="221">
        <f>SUM(Tussenstand!D30)</f>
        <v>118.6</v>
      </c>
      <c r="D12" s="223">
        <f t="shared" si="0"/>
        <v>2.5300000000000011</v>
      </c>
    </row>
    <row r="13" spans="1:5" ht="17.399999999999999">
      <c r="A13" s="219" t="s">
        <v>28</v>
      </c>
      <c r="B13" s="221">
        <v>112.23</v>
      </c>
      <c r="C13" s="221">
        <f>SUM(Tussenstand!D31)</f>
        <v>114.7</v>
      </c>
      <c r="D13" s="223">
        <f t="shared" si="0"/>
        <v>2.4699999999999989</v>
      </c>
    </row>
    <row r="14" spans="1:5" ht="17.399999999999999">
      <c r="A14" s="219" t="s">
        <v>49</v>
      </c>
      <c r="B14" s="221">
        <v>122.06</v>
      </c>
      <c r="C14" s="221">
        <f>SUM(Tussenstand!D16)</f>
        <v>124.41666666666667</v>
      </c>
      <c r="D14" s="223">
        <f t="shared" si="0"/>
        <v>2.3566666666666691</v>
      </c>
    </row>
    <row r="15" spans="1:5" ht="17.399999999999999">
      <c r="A15" s="219" t="s">
        <v>23</v>
      </c>
      <c r="B15" s="221">
        <v>123.7</v>
      </c>
      <c r="C15" s="221">
        <f>SUM(Tussenstand!D18)</f>
        <v>125.9</v>
      </c>
      <c r="D15" s="223">
        <f t="shared" si="0"/>
        <v>2.2000000000000028</v>
      </c>
    </row>
    <row r="16" spans="1:5" ht="17.399999999999999">
      <c r="A16" s="219" t="s">
        <v>65</v>
      </c>
      <c r="B16" s="221">
        <v>140.5</v>
      </c>
      <c r="C16" s="221">
        <f>SUM(Tussenstand!D9)</f>
        <v>142.46666666666667</v>
      </c>
      <c r="D16" s="223">
        <f t="shared" si="0"/>
        <v>1.9666666666666686</v>
      </c>
      <c r="E16" s="219"/>
    </row>
    <row r="17" spans="1:5" ht="17.399999999999999">
      <c r="A17" s="219" t="s">
        <v>60</v>
      </c>
      <c r="B17" s="221">
        <v>109.19</v>
      </c>
      <c r="C17" s="221">
        <f>SUM(Tussenstand!D27)</f>
        <v>111.13333333333334</v>
      </c>
      <c r="D17" s="223">
        <f t="shared" si="0"/>
        <v>1.9433333333333422</v>
      </c>
      <c r="E17" s="219"/>
    </row>
    <row r="18" spans="1:5" ht="17.399999999999999">
      <c r="A18" s="219" t="s">
        <v>46</v>
      </c>
      <c r="B18" s="221">
        <v>123.7</v>
      </c>
      <c r="C18" s="221">
        <f>SUM(Tussenstand!D19)</f>
        <v>125.6</v>
      </c>
      <c r="D18" s="223">
        <f t="shared" si="0"/>
        <v>1.8999999999999915</v>
      </c>
    </row>
    <row r="19" spans="1:5" ht="17.399999999999999">
      <c r="A19" s="219" t="s">
        <v>22</v>
      </c>
      <c r="B19" s="221">
        <v>118.9</v>
      </c>
      <c r="C19" s="221">
        <f>SUM(Tussenstand!D20)</f>
        <v>120.48333333333333</v>
      </c>
      <c r="D19" s="223">
        <f t="shared" si="0"/>
        <v>1.5833333333333286</v>
      </c>
    </row>
    <row r="20" spans="1:5" ht="17.399999999999999">
      <c r="A20" s="219" t="s">
        <v>21</v>
      </c>
      <c r="B20" s="221">
        <v>125.55</v>
      </c>
      <c r="C20" s="221">
        <f>SUM(Tussenstand!D21)</f>
        <v>126.86666666666666</v>
      </c>
      <c r="D20" s="223">
        <f t="shared" si="0"/>
        <v>1.3166666666666629</v>
      </c>
    </row>
    <row r="21" spans="1:5" ht="17.399999999999999">
      <c r="A21" s="219" t="s">
        <v>33</v>
      </c>
      <c r="B21" s="221">
        <v>106.18</v>
      </c>
      <c r="C21" s="221">
        <f>SUM(Tussenstand!D26)</f>
        <v>107.35</v>
      </c>
      <c r="D21" s="223">
        <f t="shared" si="0"/>
        <v>1.1699999999999875</v>
      </c>
    </row>
    <row r="22" spans="1:5" ht="17.399999999999999">
      <c r="A22" s="219" t="s">
        <v>39</v>
      </c>
      <c r="B22" s="221">
        <v>121.07</v>
      </c>
      <c r="C22" s="221">
        <f>SUM(Tussenstand!D17)</f>
        <v>122.23333333333333</v>
      </c>
      <c r="D22" s="223">
        <f t="shared" si="0"/>
        <v>1.1633333333333411</v>
      </c>
    </row>
    <row r="23" spans="1:5" ht="17.399999999999999">
      <c r="A23" s="219" t="s">
        <v>24</v>
      </c>
      <c r="B23" s="221">
        <v>113.95</v>
      </c>
      <c r="C23" s="221">
        <f>SUM(Tussenstand!D28)</f>
        <v>114.71666666666667</v>
      </c>
      <c r="D23" s="223">
        <f t="shared" si="0"/>
        <v>0.76666666666666572</v>
      </c>
    </row>
    <row r="24" spans="1:5" ht="17.399999999999999">
      <c r="A24" s="219" t="s">
        <v>19</v>
      </c>
      <c r="B24" s="221">
        <v>126.25</v>
      </c>
      <c r="C24" s="221">
        <f>SUM(Tussenstand!D7)</f>
        <v>126.88888888888889</v>
      </c>
      <c r="D24" s="223">
        <f t="shared" si="0"/>
        <v>0.63888888888888573</v>
      </c>
    </row>
    <row r="25" spans="1:5" ht="17.399999999999999">
      <c r="A25" s="219" t="s">
        <v>31</v>
      </c>
      <c r="B25" s="221">
        <v>116.63</v>
      </c>
      <c r="C25" s="221">
        <f>SUM(Tussenstand!D29)</f>
        <v>116.91111111111111</v>
      </c>
      <c r="D25" s="223">
        <f t="shared" si="0"/>
        <v>0.28111111111111597</v>
      </c>
    </row>
    <row r="26" spans="1:5" ht="17.399999999999999">
      <c r="A26" s="219" t="s">
        <v>68</v>
      </c>
      <c r="B26" s="221">
        <v>128.12</v>
      </c>
      <c r="C26" s="221">
        <f>SUM(Tussenstand!D13)</f>
        <v>128.4</v>
      </c>
      <c r="D26" s="223">
        <f t="shared" si="0"/>
        <v>0.28000000000000114</v>
      </c>
    </row>
    <row r="27" spans="1:5" ht="17.399999999999999">
      <c r="A27" s="219" t="s">
        <v>25</v>
      </c>
      <c r="B27" s="221">
        <v>119.22</v>
      </c>
      <c r="C27" s="221">
        <f>SUM(Tussenstand!D23)</f>
        <v>119.13333333333334</v>
      </c>
      <c r="D27" s="223">
        <f t="shared" si="0"/>
        <v>-8.6666666666658898E-2</v>
      </c>
    </row>
    <row r="28" spans="1:5" ht="17.399999999999999">
      <c r="A28" s="219" t="s">
        <v>4</v>
      </c>
      <c r="B28" s="221">
        <v>130.08000000000001</v>
      </c>
      <c r="C28" s="221">
        <f>SUM(Tussenstand!D11)</f>
        <v>129.76666666666668</v>
      </c>
      <c r="D28" s="223">
        <f t="shared" si="0"/>
        <v>-0.31333333333333258</v>
      </c>
    </row>
    <row r="29" spans="1:5" ht="17.399999999999999">
      <c r="A29" s="219" t="s">
        <v>3</v>
      </c>
      <c r="B29" s="221">
        <v>130.16999999999999</v>
      </c>
      <c r="C29" s="221">
        <f>SUM(Tussenstand!D12)</f>
        <v>129.66666666666666</v>
      </c>
      <c r="D29" s="223">
        <f t="shared" si="0"/>
        <v>-0.5033333333333303</v>
      </c>
    </row>
    <row r="30" spans="1:5" ht="17.399999999999999">
      <c r="A30" s="219" t="s">
        <v>56</v>
      </c>
      <c r="B30" s="221">
        <v>127.24</v>
      </c>
      <c r="C30" s="221">
        <f>SUM(Tussenstand!D8)</f>
        <v>126.62222222222222</v>
      </c>
      <c r="D30" s="223">
        <f t="shared" si="0"/>
        <v>-0.61777777777777487</v>
      </c>
    </row>
    <row r="31" spans="1:5" ht="17.399999999999999">
      <c r="A31" s="219" t="s">
        <v>47</v>
      </c>
      <c r="B31" s="221">
        <v>123.25</v>
      </c>
      <c r="C31" s="221">
        <f>SUM(Tussenstand!D22)</f>
        <v>121.01666666666667</v>
      </c>
      <c r="D31" s="223">
        <f t="shared" si="0"/>
        <v>-2.2333333333333343</v>
      </c>
    </row>
    <row r="32" spans="1:5" ht="17.399999999999999">
      <c r="A32" s="219" t="s">
        <v>43</v>
      </c>
      <c r="B32" s="221">
        <v>136.65</v>
      </c>
      <c r="C32" s="221">
        <f>SUM(Tussenstand!D10)</f>
        <v>133.6888888888889</v>
      </c>
      <c r="D32" s="223">
        <f t="shared" si="0"/>
        <v>-2.9611111111111086</v>
      </c>
    </row>
    <row r="33" spans="1:4" ht="17.399999999999999">
      <c r="A33" s="219" t="s">
        <v>30</v>
      </c>
      <c r="B33" s="221">
        <v>107.05</v>
      </c>
      <c r="C33" s="221">
        <f>SUM(Tussenstand!D32)</f>
        <v>97.13333333333334</v>
      </c>
      <c r="D33" s="223">
        <f t="shared" si="0"/>
        <v>-9.9166666666666572</v>
      </c>
    </row>
    <row r="34" spans="1:4" ht="17.399999999999999">
      <c r="A34" s="219" t="s">
        <v>29</v>
      </c>
      <c r="B34" s="221">
        <v>116.2</v>
      </c>
      <c r="C34" s="221">
        <f>SUM(Tussenstand!D33)</f>
        <v>0</v>
      </c>
      <c r="D34" s="223">
        <f t="shared" si="0"/>
        <v>-116.2</v>
      </c>
    </row>
  </sheetData>
  <sortState xmlns:xlrd2="http://schemas.microsoft.com/office/spreadsheetml/2017/richdata2" ref="A6:E34">
    <sortCondition descending="1" ref="D6:D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2024-10-24T11:47:51Z</dcterms:modified>
</cp:coreProperties>
</file>