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A95A0C48-72CE-44EC-873B-7ABC85933F74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C29" i="9" l="1"/>
  <c r="D29" i="9" s="1"/>
  <c r="C27" i="9"/>
  <c r="D27" i="9" s="1"/>
  <c r="C19" i="9"/>
  <c r="D19" i="9" s="1"/>
  <c r="C14" i="9"/>
  <c r="D14" i="9" s="1"/>
  <c r="C12" i="9"/>
  <c r="C13" i="9"/>
  <c r="C11" i="9"/>
  <c r="D11" i="9" s="1"/>
  <c r="C5" i="9"/>
  <c r="D5" i="9" s="1"/>
  <c r="C3" i="9"/>
  <c r="D3" i="9" s="1"/>
  <c r="S36" i="3"/>
  <c r="S35" i="3"/>
  <c r="S34" i="3"/>
  <c r="S32" i="3"/>
  <c r="S31" i="3"/>
  <c r="S30" i="3"/>
  <c r="S28" i="3"/>
  <c r="S26" i="3"/>
  <c r="S27" i="3"/>
  <c r="S25" i="3"/>
  <c r="S22" i="3"/>
  <c r="S21" i="3"/>
  <c r="S20" i="3"/>
  <c r="S19" i="3"/>
  <c r="S17" i="3"/>
  <c r="S18" i="3"/>
  <c r="S16" i="3"/>
  <c r="S15" i="3"/>
  <c r="S11" i="3"/>
  <c r="S10" i="3"/>
  <c r="S9" i="3"/>
  <c r="S8" i="3"/>
  <c r="S7" i="3"/>
  <c r="S6" i="3"/>
  <c r="S5" i="3"/>
  <c r="S4" i="3"/>
  <c r="S3" i="3"/>
  <c r="C25" i="9"/>
  <c r="D25" i="9" s="1"/>
  <c r="C15" i="9"/>
  <c r="D15" i="9" s="1"/>
  <c r="D13" i="9"/>
  <c r="C9" i="9"/>
  <c r="D9" i="9" s="1"/>
  <c r="S14" i="3"/>
  <c r="C23" i="9"/>
  <c r="D23" i="9" s="1"/>
  <c r="C24" i="9"/>
  <c r="D24" i="9" s="1"/>
  <c r="C20" i="9"/>
  <c r="D20" i="9" s="1"/>
  <c r="C17" i="9"/>
  <c r="D17" i="9" s="1"/>
  <c r="C16" i="9"/>
  <c r="D16" i="9" s="1"/>
  <c r="C4" i="9"/>
  <c r="C30" i="9"/>
  <c r="D30" i="9" s="1"/>
  <c r="C28" i="9"/>
  <c r="D28" i="9" s="1"/>
  <c r="C21" i="9"/>
  <c r="D21" i="9" s="1"/>
  <c r="C18" i="9"/>
  <c r="D18" i="9" s="1"/>
  <c r="C10" i="9"/>
  <c r="D10" i="9" s="1"/>
  <c r="D12" i="9"/>
  <c r="C7" i="9"/>
  <c r="D7" i="9" s="1"/>
  <c r="D4" i="9"/>
  <c r="C2" i="9"/>
  <c r="D2" i="9" s="1"/>
  <c r="S29" i="3"/>
  <c r="V6" i="6"/>
  <c r="P6" i="6"/>
  <c r="J6" i="6"/>
  <c r="D6" i="6"/>
  <c r="G4" i="5"/>
  <c r="F4" i="5"/>
  <c r="E4" i="5"/>
  <c r="R36" i="3"/>
  <c r="R3" i="3"/>
  <c r="R34" i="3"/>
  <c r="C6" i="9"/>
  <c r="D6" i="9" s="1"/>
  <c r="C8" i="9"/>
  <c r="D8" i="9" s="1"/>
  <c r="C22" i="9"/>
  <c r="D22" i="9" s="1"/>
  <c r="C26" i="9"/>
  <c r="D26" i="9" s="1"/>
  <c r="V33" i="6"/>
  <c r="P33" i="6"/>
  <c r="J33" i="6"/>
  <c r="D33" i="6"/>
  <c r="W5" i="2"/>
  <c r="S33" i="3"/>
  <c r="R25" i="3"/>
  <c r="R26" i="3"/>
  <c r="R31" i="3"/>
  <c r="R32" i="3"/>
  <c r="R35" i="3"/>
  <c r="R28" i="3"/>
  <c r="R30" i="3"/>
  <c r="R27" i="3"/>
  <c r="R29" i="3"/>
  <c r="R33" i="3"/>
  <c r="R7" i="3"/>
  <c r="R10" i="3"/>
  <c r="R8" i="3"/>
  <c r="R11" i="3"/>
  <c r="R5" i="3"/>
  <c r="R6" i="3"/>
  <c r="R4" i="3"/>
  <c r="R9" i="3"/>
  <c r="R16" i="3"/>
  <c r="C4" i="5"/>
  <c r="D19" i="6"/>
  <c r="J19" i="6"/>
  <c r="P19" i="6"/>
  <c r="V19" i="6"/>
  <c r="R17" i="3"/>
  <c r="R22" i="3"/>
  <c r="Q5" i="2"/>
  <c r="V18" i="6"/>
  <c r="V20" i="6"/>
  <c r="P18" i="6"/>
  <c r="P20" i="6"/>
  <c r="J18" i="6"/>
  <c r="J20" i="6"/>
  <c r="D18" i="6"/>
  <c r="D20" i="6"/>
  <c r="D9" i="2" l="1"/>
  <c r="E9" i="2" s="1"/>
  <c r="D31" i="2"/>
  <c r="E31" i="2" s="1"/>
  <c r="D33" i="2"/>
  <c r="E33" i="2" s="1"/>
  <c r="D13" i="2"/>
  <c r="E13" i="2" s="1"/>
  <c r="R20" i="3"/>
  <c r="V10" i="6"/>
  <c r="V13" i="6"/>
  <c r="V8" i="6"/>
  <c r="V9" i="6"/>
  <c r="V12" i="6"/>
  <c r="V16" i="6"/>
  <c r="V15" i="6"/>
  <c r="V11" i="6"/>
  <c r="V14" i="6"/>
  <c r="V25" i="6"/>
  <c r="V24" i="6"/>
  <c r="V17" i="6"/>
  <c r="V22" i="6"/>
  <c r="V21" i="6"/>
  <c r="V29" i="6"/>
  <c r="V27" i="6"/>
  <c r="V26" i="6"/>
  <c r="V28" i="6"/>
  <c r="V23" i="6"/>
  <c r="V31" i="6"/>
  <c r="V30" i="6"/>
  <c r="V34" i="6"/>
  <c r="V32" i="6"/>
  <c r="P10" i="6"/>
  <c r="P13" i="6"/>
  <c r="P8" i="6"/>
  <c r="P9" i="6"/>
  <c r="P12" i="6"/>
  <c r="P16" i="6"/>
  <c r="P15" i="6"/>
  <c r="P11" i="6"/>
  <c r="P14" i="6"/>
  <c r="P25" i="6"/>
  <c r="P24" i="6"/>
  <c r="P17" i="6"/>
  <c r="P22" i="6"/>
  <c r="P21" i="6"/>
  <c r="P29" i="6"/>
  <c r="P27" i="6"/>
  <c r="P26" i="6"/>
  <c r="P28" i="6"/>
  <c r="P23" i="6"/>
  <c r="P31" i="6"/>
  <c r="P30" i="6"/>
  <c r="P34" i="6"/>
  <c r="P32" i="6"/>
  <c r="J10" i="6"/>
  <c r="J13" i="6"/>
  <c r="J8" i="6"/>
  <c r="J9" i="6"/>
  <c r="J12" i="6"/>
  <c r="J16" i="6"/>
  <c r="J15" i="6"/>
  <c r="J11" i="6"/>
  <c r="J14" i="6"/>
  <c r="J25" i="6"/>
  <c r="J24" i="6"/>
  <c r="J17" i="6"/>
  <c r="J22" i="6"/>
  <c r="J21" i="6"/>
  <c r="J29" i="6"/>
  <c r="J27" i="6"/>
  <c r="J26" i="6"/>
  <c r="J28" i="6"/>
  <c r="J23" i="6"/>
  <c r="J31" i="6"/>
  <c r="J30" i="6"/>
  <c r="J34" i="6"/>
  <c r="J32" i="6"/>
  <c r="V7" i="6"/>
  <c r="P7" i="6"/>
  <c r="J7" i="6"/>
  <c r="D10" i="6"/>
  <c r="D13" i="6"/>
  <c r="D8" i="6"/>
  <c r="D9" i="6"/>
  <c r="D12" i="6"/>
  <c r="D16" i="6"/>
  <c r="D15" i="6"/>
  <c r="D11" i="6"/>
  <c r="D14" i="6"/>
  <c r="D25" i="6"/>
  <c r="D24" i="6"/>
  <c r="D17" i="6"/>
  <c r="D22" i="6"/>
  <c r="D21" i="6"/>
  <c r="D29" i="6"/>
  <c r="D27" i="6"/>
  <c r="D26" i="6"/>
  <c r="D28" i="6"/>
  <c r="D23" i="6"/>
  <c r="D31" i="6"/>
  <c r="D30" i="6"/>
  <c r="D34" i="6"/>
  <c r="D32" i="6"/>
  <c r="D7" i="6"/>
  <c r="K5" i="2"/>
  <c r="R37" i="3"/>
  <c r="S37" i="3"/>
  <c r="D20" i="2" l="1"/>
  <c r="E20" i="2" s="1"/>
  <c r="D5" i="2"/>
  <c r="E5" i="2" s="1"/>
  <c r="D10" i="2"/>
  <c r="E10" i="2" s="1"/>
  <c r="D24" i="2"/>
  <c r="E24" i="2" s="1"/>
  <c r="D23" i="2"/>
  <c r="E23" i="2" s="1"/>
  <c r="D32" i="2"/>
  <c r="E32" i="2" s="1"/>
  <c r="D15" i="2"/>
  <c r="E15" i="2" s="1"/>
  <c r="D26" i="2"/>
  <c r="E26" i="2" s="1"/>
  <c r="D14" i="2"/>
  <c r="E14" i="2" s="1"/>
  <c r="D17" i="2"/>
  <c r="E17" i="2" s="1"/>
  <c r="D30" i="2"/>
  <c r="E30" i="2" s="1"/>
  <c r="D22" i="2"/>
  <c r="E22" i="2" s="1"/>
  <c r="D19" i="2"/>
  <c r="E19" i="2" s="1"/>
  <c r="D12" i="2"/>
  <c r="E12" i="2" s="1"/>
  <c r="D28" i="2"/>
  <c r="E28" i="2" s="1"/>
  <c r="D21" i="2"/>
  <c r="E21" i="2" s="1"/>
  <c r="D16" i="2"/>
  <c r="E16" i="2" s="1"/>
  <c r="D25" i="2"/>
  <c r="E25" i="2" s="1"/>
  <c r="D29" i="2"/>
  <c r="E29" i="2" s="1"/>
  <c r="D18" i="2"/>
  <c r="E18" i="2" s="1"/>
  <c r="D11" i="2"/>
  <c r="E11" i="2" s="1"/>
  <c r="D27" i="2"/>
  <c r="E27" i="2" s="1"/>
  <c r="D34" i="2"/>
  <c r="E34" i="2" s="1"/>
  <c r="D8" i="2"/>
  <c r="E8" i="2" s="1"/>
  <c r="D7" i="2"/>
  <c r="E7" i="2" s="1"/>
  <c r="D6" i="2"/>
  <c r="E6" i="2" s="1"/>
  <c r="D4" i="5"/>
  <c r="R14" i="3"/>
  <c r="R21" i="3"/>
  <c r="R15" i="3"/>
  <c r="R19" i="3"/>
  <c r="R18" i="3"/>
</calcChain>
</file>

<file path=xl/sharedStrings.xml><?xml version="1.0" encoding="utf-8"?>
<sst xmlns="http://schemas.openxmlformats.org/spreadsheetml/2006/main" count="311" uniqueCount="78">
  <si>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</si>
  <si>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</si>
  <si>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</si>
  <si>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</si>
  <si>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</si>
  <si>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</si>
  <si>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</si>
  <si>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</si>
  <si>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</si>
  <si>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</si>
  <si>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</si>
  <si>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</si>
  <si>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</si>
  <si>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</si>
  <si>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</si>
  <si>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</si>
  <si>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</si>
  <si>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</si>
  <si>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</si>
  <si>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</si>
  <si>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</si>
  <si>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</si>
  <si>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</si>
  <si>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</si>
  <si>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</si>
  <si>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</si>
  <si>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</si>
  <si>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</si>
  <si>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</si>
  <si>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</si>
  <si>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</si>
  <si>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</si>
  <si>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</si>
  <si>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</si>
  <si>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</si>
  <si>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</si>
  <si>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</si>
  <si>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</si>
  <si>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</si>
  <si>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</si>
  <si>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</si>
  <si>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</si>
  <si>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</si>
  <si>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</si>
  <si>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</si>
  <si>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</si>
  <si>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</si>
  <si>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</si>
  <si>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</si>
  <si>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</si>
  <si>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</si>
  <si>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</si>
  <si>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</si>
  <si>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</si>
  <si>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</si>
  <si>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</si>
  <si>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</si>
  <si>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</si>
  <si>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</si>
  <si>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</si>
  <si>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</si>
  <si>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</si>
  <si>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</si>
  <si>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</si>
  <si>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</si>
  <si>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</si>
  <si>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</si>
  <si>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</si>
  <si>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</si>
  <si>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</si>
  <si>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</si>
  <si>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</si>
  <si>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</si>
  <si>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</si>
  <si>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</si>
  <si>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</si>
  <si>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7 FEBRUARI 2024</t>
  </si>
  <si>
    <t>Aaron Wrighting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</si>
</sst>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32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5" fillId="12" borderId="22" xfId="0" applyFont="1" applyFill="1" applyBorder="1"/>
    <xf numFmtId="0" fontId="45" fillId="12" borderId="0" xfId="0" applyFont="1" applyFill="1" applyAlignment="1">
      <alignment horizont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3" fillId="4" borderId="2" xfId="2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0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K30" sqref="K30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98" t="s">
        <v>76</v>
      </c>
      <c r="C1" s="298"/>
      <c r="D1" s="298"/>
      <c r="E1" s="298"/>
      <c r="F1" s="2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9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3</v>
      </c>
      <c r="C3" s="124">
        <v>2013</v>
      </c>
      <c r="D3" s="125">
        <v>134.19999999999999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71</v>
      </c>
      <c r="C4" s="124">
        <v>2149</v>
      </c>
      <c r="D4" s="125">
        <v>143.26666666666668</v>
      </c>
      <c r="E4" s="126">
        <v>19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18</v>
      </c>
      <c r="C5" s="124">
        <v>1966</v>
      </c>
      <c r="D5" s="125">
        <v>131.06666666666666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20</v>
      </c>
      <c r="C6" s="124">
        <v>1930</v>
      </c>
      <c r="D6" s="125">
        <v>128.66666666666666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45</v>
      </c>
      <c r="C7" s="130">
        <v>2080</v>
      </c>
      <c r="D7" s="125">
        <v>138.66666666666666</v>
      </c>
      <c r="E7" s="126">
        <v>18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4</v>
      </c>
      <c r="C8" s="124">
        <v>1939</v>
      </c>
      <c r="D8" s="125">
        <v>129.26666666666668</v>
      </c>
      <c r="E8" s="126">
        <v>18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19</v>
      </c>
      <c r="C9" s="124">
        <v>1860</v>
      </c>
      <c r="D9" s="125">
        <v>124</v>
      </c>
      <c r="E9" s="126">
        <v>18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46</v>
      </c>
      <c r="C10" s="124">
        <v>2066</v>
      </c>
      <c r="D10" s="125">
        <v>137.73333333333332</v>
      </c>
      <c r="E10" s="126">
        <v>16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75</v>
      </c>
      <c r="C11" s="124">
        <v>1976</v>
      </c>
      <c r="D11" s="125">
        <v>131.73333333333332</v>
      </c>
      <c r="E11" s="126">
        <v>15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9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21</v>
      </c>
      <c r="C13" s="130">
        <v>1958</v>
      </c>
      <c r="D13" s="132">
        <v>130.53333333333333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23</v>
      </c>
      <c r="C14" s="124">
        <v>1946</v>
      </c>
      <c r="D14" s="132">
        <v>129.73333333333332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49</v>
      </c>
      <c r="C15" s="124">
        <v>1826</v>
      </c>
      <c r="D15" s="132">
        <v>121.73333333333333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22</v>
      </c>
      <c r="C16" s="124">
        <v>1797</v>
      </c>
      <c r="D16" s="132">
        <v>119.8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24</v>
      </c>
      <c r="C17" s="130">
        <v>1785</v>
      </c>
      <c r="D17" s="132">
        <v>119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48</v>
      </c>
      <c r="C18" s="130">
        <v>1813</v>
      </c>
      <c r="D18" s="132">
        <v>120.86666666666666</v>
      </c>
      <c r="E18" s="133">
        <v>19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26</v>
      </c>
      <c r="C19" s="130">
        <v>1754</v>
      </c>
      <c r="D19" s="132">
        <v>116.93333333333334</v>
      </c>
      <c r="E19" s="133">
        <v>17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58</v>
      </c>
      <c r="C20" s="130">
        <v>0</v>
      </c>
      <c r="D20" s="132">
        <v>0</v>
      </c>
      <c r="E20" s="133">
        <v>0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41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9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1898</v>
      </c>
      <c r="D24" s="132">
        <v>126.53333333333333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28</v>
      </c>
      <c r="C25" s="124">
        <v>1837</v>
      </c>
      <c r="D25" s="132">
        <v>122.46666666666667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30</v>
      </c>
      <c r="C26" s="124">
        <v>1782</v>
      </c>
      <c r="D26" s="132">
        <v>118.8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32</v>
      </c>
      <c r="C27" s="124">
        <v>1627</v>
      </c>
      <c r="D27" s="132">
        <v>108.46666666666667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33</v>
      </c>
      <c r="C28" s="124">
        <v>1853</v>
      </c>
      <c r="D28" s="138">
        <v>123.53333333333333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34</v>
      </c>
      <c r="C29" s="124">
        <v>1686</v>
      </c>
      <c r="D29" s="138">
        <v>112.4</v>
      </c>
      <c r="E29" s="133">
        <v>20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35</v>
      </c>
      <c r="C30" s="124">
        <v>1633</v>
      </c>
      <c r="D30" s="138">
        <v>108.86666666666666</v>
      </c>
      <c r="E30" s="133">
        <v>20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29</v>
      </c>
      <c r="C31" s="130">
        <v>1672</v>
      </c>
      <c r="D31" s="138">
        <v>111.46666666666667</v>
      </c>
      <c r="E31" s="133">
        <v>18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25</v>
      </c>
      <c r="C32" s="124">
        <v>1659</v>
      </c>
      <c r="D32" s="132">
        <v>110.6</v>
      </c>
      <c r="E32" s="133">
        <v>18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64</v>
      </c>
      <c r="C33" s="124">
        <v>1664</v>
      </c>
      <c r="D33" s="132">
        <v>110.93333333333334</v>
      </c>
      <c r="E33" s="133">
        <v>15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63</v>
      </c>
      <c r="C34" s="124">
        <v>1639</v>
      </c>
      <c r="D34" s="132">
        <v>109.26666666666667</v>
      </c>
      <c r="E34" s="133">
        <v>15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1"/>
      <c r="C35" s="292"/>
      <c r="D35" s="293"/>
      <c r="E35" s="294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2"/>
  <sheetViews>
    <sheetView topLeftCell="B1" workbookViewId="0">
      <selection activeCell="AA7" sqref="AA7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99" t="s">
        <v>7</v>
      </c>
      <c r="G3" s="299"/>
      <c r="H3" s="299"/>
      <c r="I3" s="115"/>
      <c r="J3" s="115"/>
      <c r="K3" s="116"/>
      <c r="L3" s="299" t="s">
        <v>8</v>
      </c>
      <c r="M3" s="299"/>
      <c r="N3" s="299"/>
      <c r="O3" s="115"/>
      <c r="P3" s="115"/>
      <c r="Q3" s="116"/>
      <c r="R3" s="299" t="s">
        <v>9</v>
      </c>
      <c r="S3" s="299"/>
      <c r="T3" s="299"/>
      <c r="U3" s="110"/>
      <c r="V3" s="110"/>
      <c r="W3" s="108"/>
      <c r="X3" s="300"/>
      <c r="Y3" s="300"/>
      <c r="Z3" s="300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3" t="s">
        <v>71</v>
      </c>
      <c r="D5" s="147">
        <f>SUM(K5+Q5+W5)</f>
        <v>2149</v>
      </c>
      <c r="E5" s="148">
        <f>SUM(D5)/15</f>
        <v>143.26666666666668</v>
      </c>
      <c r="F5" s="149">
        <v>144</v>
      </c>
      <c r="G5" s="149">
        <v>148</v>
      </c>
      <c r="H5" s="149">
        <v>144</v>
      </c>
      <c r="I5" s="149">
        <v>148</v>
      </c>
      <c r="J5" s="149">
        <v>144</v>
      </c>
      <c r="K5" s="147">
        <f>SUM(F5:J5)</f>
        <v>728</v>
      </c>
      <c r="L5" s="149">
        <v>144</v>
      </c>
      <c r="M5" s="149">
        <v>140</v>
      </c>
      <c r="N5" s="149">
        <v>148</v>
      </c>
      <c r="O5" s="149">
        <v>148</v>
      </c>
      <c r="P5" s="149">
        <v>140</v>
      </c>
      <c r="Q5" s="147">
        <f>SUM(L5:P5)</f>
        <v>720</v>
      </c>
      <c r="R5" s="149">
        <v>143</v>
      </c>
      <c r="S5" s="149">
        <v>140</v>
      </c>
      <c r="T5" s="149">
        <v>131</v>
      </c>
      <c r="U5" s="149">
        <v>143</v>
      </c>
      <c r="V5" s="149">
        <v>144</v>
      </c>
      <c r="W5" s="150">
        <f>SUM(R5:V5)</f>
        <v>701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151" t="s">
        <v>45</v>
      </c>
      <c r="D6" s="104">
        <f>SUM(K6+Q6+W6)</f>
        <v>2080</v>
      </c>
      <c r="E6" s="114">
        <f>SUM(D6)/15</f>
        <v>138.66666666666666</v>
      </c>
      <c r="F6" s="105">
        <v>144</v>
      </c>
      <c r="G6" s="105">
        <v>143</v>
      </c>
      <c r="H6" s="105">
        <v>128</v>
      </c>
      <c r="I6" s="105">
        <v>144</v>
      </c>
      <c r="J6" s="105">
        <v>128</v>
      </c>
      <c r="K6" s="104">
        <f t="shared" ref="K6:K34" si="0">SUM(F6:J6)</f>
        <v>687</v>
      </c>
      <c r="L6" s="105">
        <v>140</v>
      </c>
      <c r="M6" s="105">
        <v>144</v>
      </c>
      <c r="N6" s="105">
        <v>148</v>
      </c>
      <c r="O6" s="105">
        <v>140</v>
      </c>
      <c r="P6" s="105">
        <v>140</v>
      </c>
      <c r="Q6" s="104">
        <f t="shared" ref="Q6:Q34" si="1">SUM(L6:P6)</f>
        <v>712</v>
      </c>
      <c r="R6" s="253">
        <v>148</v>
      </c>
      <c r="S6" s="253">
        <v>143</v>
      </c>
      <c r="T6" s="253">
        <v>124</v>
      </c>
      <c r="U6" s="253">
        <v>147</v>
      </c>
      <c r="V6" s="105">
        <v>119</v>
      </c>
      <c r="W6" s="152">
        <f t="shared" ref="W6:W34" si="2">SUM(R6:V6)</f>
        <v>681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77</v>
      </c>
      <c r="D7" s="104">
        <f>SUM(K7+Q7+W7)</f>
        <v>2070</v>
      </c>
      <c r="E7" s="114">
        <f>SUM(D7)/15</f>
        <v>138</v>
      </c>
      <c r="F7" s="105">
        <v>127</v>
      </c>
      <c r="G7" s="105">
        <v>144</v>
      </c>
      <c r="H7" s="105">
        <v>143</v>
      </c>
      <c r="I7" s="105">
        <v>132</v>
      </c>
      <c r="J7" s="105">
        <v>144</v>
      </c>
      <c r="K7" s="104">
        <f t="shared" si="0"/>
        <v>690</v>
      </c>
      <c r="L7" s="105">
        <v>113</v>
      </c>
      <c r="M7" s="105">
        <v>137</v>
      </c>
      <c r="N7" s="105">
        <v>144</v>
      </c>
      <c r="O7" s="105">
        <v>127</v>
      </c>
      <c r="P7" s="105">
        <v>144</v>
      </c>
      <c r="Q7" s="104">
        <f t="shared" si="1"/>
        <v>665</v>
      </c>
      <c r="R7" s="331">
        <v>144</v>
      </c>
      <c r="S7" s="105">
        <v>148</v>
      </c>
      <c r="T7" s="105">
        <v>135</v>
      </c>
      <c r="U7" s="105">
        <v>140</v>
      </c>
      <c r="V7" s="105">
        <v>148</v>
      </c>
      <c r="W7" s="152">
        <f t="shared" si="2"/>
        <v>715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46</v>
      </c>
      <c r="D8" s="104">
        <f>SUM(K8+Q8+W8)</f>
        <v>2066</v>
      </c>
      <c r="E8" s="114">
        <f>SUM(D8)/15</f>
        <v>137.73333333333332</v>
      </c>
      <c r="F8" s="105">
        <v>148</v>
      </c>
      <c r="G8" s="105">
        <v>144</v>
      </c>
      <c r="H8" s="105">
        <v>142</v>
      </c>
      <c r="I8" s="105">
        <v>140</v>
      </c>
      <c r="J8" s="105">
        <v>129</v>
      </c>
      <c r="K8" s="104">
        <f t="shared" si="0"/>
        <v>703</v>
      </c>
      <c r="L8" s="105">
        <v>130</v>
      </c>
      <c r="M8" s="105">
        <v>142</v>
      </c>
      <c r="N8" s="105">
        <v>144</v>
      </c>
      <c r="O8" s="105">
        <v>146</v>
      </c>
      <c r="P8" s="105">
        <v>140</v>
      </c>
      <c r="Q8" s="104">
        <f t="shared" si="1"/>
        <v>702</v>
      </c>
      <c r="R8" s="253">
        <v>112</v>
      </c>
      <c r="S8" s="105">
        <v>140</v>
      </c>
      <c r="T8" s="105">
        <v>126</v>
      </c>
      <c r="U8" s="105">
        <v>143</v>
      </c>
      <c r="V8" s="105">
        <v>140</v>
      </c>
      <c r="W8" s="152">
        <f t="shared" si="2"/>
        <v>661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9.2">
      <c r="A9" s="1" t="s">
        <v>40</v>
      </c>
      <c r="B9" s="141">
        <v>5</v>
      </c>
      <c r="C9" s="296" t="s">
        <v>18</v>
      </c>
      <c r="D9" s="104">
        <f>SUM(K9+Q9+W9)</f>
        <v>1966</v>
      </c>
      <c r="E9" s="114">
        <f>SUM(D9)/15</f>
        <v>131.06666666666666</v>
      </c>
      <c r="F9" s="297">
        <v>130</v>
      </c>
      <c r="G9" s="297">
        <v>132</v>
      </c>
      <c r="H9" s="297">
        <v>129</v>
      </c>
      <c r="I9" s="297">
        <v>128</v>
      </c>
      <c r="J9" s="297">
        <v>129</v>
      </c>
      <c r="K9" s="104">
        <f t="shared" si="0"/>
        <v>648</v>
      </c>
      <c r="L9" s="297">
        <v>127</v>
      </c>
      <c r="M9" s="297">
        <v>148</v>
      </c>
      <c r="N9" s="297">
        <v>127</v>
      </c>
      <c r="O9" s="297">
        <v>144</v>
      </c>
      <c r="P9" s="297">
        <v>140</v>
      </c>
      <c r="Q9" s="104">
        <f t="shared" si="1"/>
        <v>686</v>
      </c>
      <c r="R9" s="297">
        <v>129</v>
      </c>
      <c r="S9" s="297">
        <v>106</v>
      </c>
      <c r="T9" s="297">
        <v>129</v>
      </c>
      <c r="U9" s="297">
        <v>140</v>
      </c>
      <c r="V9" s="297">
        <v>128</v>
      </c>
      <c r="W9" s="152">
        <f t="shared" si="2"/>
        <v>632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1">
        <v>6</v>
      </c>
      <c r="C10" s="151" t="s">
        <v>3</v>
      </c>
      <c r="D10" s="104">
        <f>SUM(K10+Q10+W10)</f>
        <v>2013</v>
      </c>
      <c r="E10" s="114">
        <f>SUM(D10)/15</f>
        <v>134.19999999999999</v>
      </c>
      <c r="F10" s="105">
        <v>144</v>
      </c>
      <c r="G10" s="105">
        <v>129</v>
      </c>
      <c r="H10" s="105">
        <v>144</v>
      </c>
      <c r="I10" s="105">
        <v>140</v>
      </c>
      <c r="J10" s="105">
        <v>127</v>
      </c>
      <c r="K10" s="104">
        <f t="shared" si="0"/>
        <v>684</v>
      </c>
      <c r="L10" s="105">
        <v>121</v>
      </c>
      <c r="M10" s="105">
        <v>129</v>
      </c>
      <c r="N10" s="105">
        <v>127</v>
      </c>
      <c r="O10" s="105">
        <v>126</v>
      </c>
      <c r="P10" s="105">
        <v>140</v>
      </c>
      <c r="Q10" s="104">
        <f t="shared" si="1"/>
        <v>643</v>
      </c>
      <c r="R10" s="331">
        <v>142</v>
      </c>
      <c r="S10" s="331">
        <v>148</v>
      </c>
      <c r="T10" s="331">
        <v>144</v>
      </c>
      <c r="U10" s="331">
        <v>125</v>
      </c>
      <c r="V10" s="105">
        <v>127</v>
      </c>
      <c r="W10" s="152">
        <f t="shared" si="2"/>
        <v>686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75</v>
      </c>
      <c r="D11" s="104">
        <f>SUM(K11+Q11+W11)</f>
        <v>1976</v>
      </c>
      <c r="E11" s="114">
        <f>SUM(D11)/15</f>
        <v>131.73333333333332</v>
      </c>
      <c r="F11" s="105">
        <v>115</v>
      </c>
      <c r="G11" s="105">
        <v>144</v>
      </c>
      <c r="H11" s="105">
        <v>130</v>
      </c>
      <c r="I11" s="105">
        <v>133</v>
      </c>
      <c r="J11" s="105">
        <v>148</v>
      </c>
      <c r="K11" s="104">
        <f t="shared" si="0"/>
        <v>670</v>
      </c>
      <c r="L11" s="105">
        <v>140</v>
      </c>
      <c r="M11" s="105">
        <v>117</v>
      </c>
      <c r="N11" s="105">
        <v>140</v>
      </c>
      <c r="O11" s="105">
        <v>140</v>
      </c>
      <c r="P11" s="105">
        <v>143</v>
      </c>
      <c r="Q11" s="104">
        <f t="shared" si="1"/>
        <v>680</v>
      </c>
      <c r="R11" s="253">
        <v>148</v>
      </c>
      <c r="S11" s="105">
        <v>140</v>
      </c>
      <c r="T11" s="105">
        <v>104</v>
      </c>
      <c r="U11" s="105">
        <v>116</v>
      </c>
      <c r="V11" s="105">
        <v>118</v>
      </c>
      <c r="W11" s="152">
        <f t="shared" si="2"/>
        <v>626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21</v>
      </c>
      <c r="D12" s="104">
        <f>SUM(K12+Q12+W12)</f>
        <v>1958</v>
      </c>
      <c r="E12" s="114">
        <f>SUM(D12)/15</f>
        <v>130.53333333333333</v>
      </c>
      <c r="F12" s="105">
        <v>128</v>
      </c>
      <c r="G12" s="105">
        <v>141</v>
      </c>
      <c r="H12" s="105">
        <v>115</v>
      </c>
      <c r="I12" s="105">
        <v>140</v>
      </c>
      <c r="J12" s="105">
        <v>127</v>
      </c>
      <c r="K12" s="104">
        <f t="shared" si="0"/>
        <v>651</v>
      </c>
      <c r="L12" s="105">
        <v>144</v>
      </c>
      <c r="M12" s="105">
        <v>116</v>
      </c>
      <c r="N12" s="105">
        <v>129</v>
      </c>
      <c r="O12" s="105">
        <v>140</v>
      </c>
      <c r="P12" s="105">
        <v>129</v>
      </c>
      <c r="Q12" s="104">
        <f t="shared" si="1"/>
        <v>658</v>
      </c>
      <c r="R12" s="105">
        <v>115</v>
      </c>
      <c r="S12" s="105">
        <v>127</v>
      </c>
      <c r="T12" s="105">
        <v>140</v>
      </c>
      <c r="U12" s="105">
        <v>140</v>
      </c>
      <c r="V12" s="105">
        <v>127</v>
      </c>
      <c r="W12" s="152">
        <f t="shared" si="2"/>
        <v>649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23</v>
      </c>
      <c r="D13" s="104">
        <f>SUM(K13+Q13+W13)</f>
        <v>1946</v>
      </c>
      <c r="E13" s="114">
        <f>SUM(D13)/15</f>
        <v>129.73333333333332</v>
      </c>
      <c r="F13" s="105">
        <v>126</v>
      </c>
      <c r="G13" s="105">
        <v>129</v>
      </c>
      <c r="H13" s="105">
        <v>114</v>
      </c>
      <c r="I13" s="105">
        <v>143</v>
      </c>
      <c r="J13" s="105">
        <v>128</v>
      </c>
      <c r="K13" s="104">
        <f t="shared" si="0"/>
        <v>640</v>
      </c>
      <c r="L13" s="105">
        <v>140</v>
      </c>
      <c r="M13" s="105">
        <v>129</v>
      </c>
      <c r="N13" s="105">
        <v>128</v>
      </c>
      <c r="O13" s="105">
        <v>143</v>
      </c>
      <c r="P13" s="105">
        <v>126</v>
      </c>
      <c r="Q13" s="104">
        <f t="shared" si="1"/>
        <v>666</v>
      </c>
      <c r="R13" s="253">
        <v>127</v>
      </c>
      <c r="S13" s="105">
        <v>128</v>
      </c>
      <c r="T13" s="105">
        <v>132</v>
      </c>
      <c r="U13" s="105">
        <v>140</v>
      </c>
      <c r="V13" s="105">
        <v>113</v>
      </c>
      <c r="W13" s="152">
        <f t="shared" si="2"/>
        <v>640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1" t="s">
        <v>4</v>
      </c>
      <c r="D14" s="104">
        <f>SUM(K14+Q14+W14)</f>
        <v>1939</v>
      </c>
      <c r="E14" s="114">
        <f>SUM(D14)/15</f>
        <v>129.26666666666668</v>
      </c>
      <c r="F14" s="105">
        <v>130</v>
      </c>
      <c r="G14" s="105">
        <v>124</v>
      </c>
      <c r="H14" s="105">
        <v>131</v>
      </c>
      <c r="I14" s="105">
        <v>144</v>
      </c>
      <c r="J14" s="105">
        <v>143</v>
      </c>
      <c r="K14" s="104">
        <f t="shared" si="0"/>
        <v>672</v>
      </c>
      <c r="L14" s="105">
        <v>105</v>
      </c>
      <c r="M14" s="105">
        <v>140</v>
      </c>
      <c r="N14" s="105">
        <v>129</v>
      </c>
      <c r="O14" s="105">
        <v>115</v>
      </c>
      <c r="P14" s="105">
        <v>131</v>
      </c>
      <c r="Q14" s="104">
        <f t="shared" si="1"/>
        <v>620</v>
      </c>
      <c r="R14" s="105">
        <v>142</v>
      </c>
      <c r="S14" s="105">
        <v>93</v>
      </c>
      <c r="T14" s="105">
        <v>144</v>
      </c>
      <c r="U14" s="105">
        <v>141</v>
      </c>
      <c r="V14" s="105">
        <v>127</v>
      </c>
      <c r="W14" s="152">
        <f t="shared" si="2"/>
        <v>647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20</v>
      </c>
      <c r="D15" s="104">
        <f>SUM(K15+Q15+W15)</f>
        <v>1930</v>
      </c>
      <c r="E15" s="114">
        <f>SUM(D15)/15</f>
        <v>128.66666666666666</v>
      </c>
      <c r="F15" s="105">
        <v>101</v>
      </c>
      <c r="G15" s="105">
        <v>120</v>
      </c>
      <c r="H15" s="105">
        <v>133</v>
      </c>
      <c r="I15" s="105">
        <v>127</v>
      </c>
      <c r="J15" s="105">
        <v>134</v>
      </c>
      <c r="K15" s="104">
        <f t="shared" si="0"/>
        <v>615</v>
      </c>
      <c r="L15" s="105">
        <v>124</v>
      </c>
      <c r="M15" s="105">
        <v>140</v>
      </c>
      <c r="N15" s="105">
        <v>140</v>
      </c>
      <c r="O15" s="105">
        <v>129</v>
      </c>
      <c r="P15" s="105">
        <v>127</v>
      </c>
      <c r="Q15" s="104">
        <f t="shared" si="1"/>
        <v>660</v>
      </c>
      <c r="R15" s="105">
        <v>132</v>
      </c>
      <c r="S15" s="105">
        <v>130</v>
      </c>
      <c r="T15" s="105">
        <v>124</v>
      </c>
      <c r="U15" s="105">
        <v>142</v>
      </c>
      <c r="V15" s="105">
        <v>127</v>
      </c>
      <c r="W15" s="152">
        <f t="shared" si="2"/>
        <v>655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51</v>
      </c>
      <c r="D16" s="104">
        <f>SUM(K16+Q16+W16)</f>
        <v>1898</v>
      </c>
      <c r="E16" s="114">
        <f>SUM(D16)/15</f>
        <v>126.53333333333333</v>
      </c>
      <c r="F16" s="105">
        <v>129</v>
      </c>
      <c r="G16" s="105">
        <v>131</v>
      </c>
      <c r="H16" s="105">
        <v>128</v>
      </c>
      <c r="I16" s="105">
        <v>127</v>
      </c>
      <c r="J16" s="105">
        <v>111</v>
      </c>
      <c r="K16" s="104">
        <f t="shared" si="0"/>
        <v>626</v>
      </c>
      <c r="L16" s="105">
        <v>132</v>
      </c>
      <c r="M16" s="105">
        <v>123</v>
      </c>
      <c r="N16" s="105">
        <v>118</v>
      </c>
      <c r="O16" s="105">
        <v>128</v>
      </c>
      <c r="P16" s="105">
        <v>117</v>
      </c>
      <c r="Q16" s="104">
        <f t="shared" si="1"/>
        <v>618</v>
      </c>
      <c r="R16" s="253">
        <v>128</v>
      </c>
      <c r="S16" s="105">
        <v>126</v>
      </c>
      <c r="T16" s="105">
        <v>144</v>
      </c>
      <c r="U16" s="105">
        <v>127</v>
      </c>
      <c r="V16" s="105">
        <v>129</v>
      </c>
      <c r="W16" s="152">
        <f t="shared" si="2"/>
        <v>654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19</v>
      </c>
      <c r="D17" s="104">
        <f>SUM(K17+Q17+W17)</f>
        <v>1860</v>
      </c>
      <c r="E17" s="114">
        <f>SUM(D17)/15</f>
        <v>124</v>
      </c>
      <c r="F17" s="105">
        <v>126</v>
      </c>
      <c r="G17" s="105">
        <v>124</v>
      </c>
      <c r="H17" s="105">
        <v>118</v>
      </c>
      <c r="I17" s="105">
        <v>127</v>
      </c>
      <c r="J17" s="105">
        <v>124</v>
      </c>
      <c r="K17" s="104">
        <f t="shared" si="0"/>
        <v>619</v>
      </c>
      <c r="L17" s="105">
        <v>126</v>
      </c>
      <c r="M17" s="105">
        <v>106</v>
      </c>
      <c r="N17" s="105">
        <v>126</v>
      </c>
      <c r="O17" s="105">
        <v>124</v>
      </c>
      <c r="P17" s="105">
        <v>112</v>
      </c>
      <c r="Q17" s="104">
        <f t="shared" si="1"/>
        <v>594</v>
      </c>
      <c r="R17" s="253">
        <v>127</v>
      </c>
      <c r="S17" s="253">
        <v>124</v>
      </c>
      <c r="T17" s="253">
        <v>129</v>
      </c>
      <c r="U17" s="253">
        <v>140</v>
      </c>
      <c r="V17" s="105">
        <v>127</v>
      </c>
      <c r="W17" s="152">
        <f t="shared" si="2"/>
        <v>647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33</v>
      </c>
      <c r="D18" s="104">
        <f>SUM(K18+Q18+W18)</f>
        <v>1853</v>
      </c>
      <c r="E18" s="114">
        <f>SUM(D18)/15</f>
        <v>123.53333333333333</v>
      </c>
      <c r="F18" s="105">
        <v>128</v>
      </c>
      <c r="G18" s="105">
        <v>121</v>
      </c>
      <c r="H18" s="105">
        <v>124</v>
      </c>
      <c r="I18" s="105">
        <v>122</v>
      </c>
      <c r="J18" s="105">
        <v>129</v>
      </c>
      <c r="K18" s="104">
        <f t="shared" si="0"/>
        <v>624</v>
      </c>
      <c r="L18" s="105">
        <v>127</v>
      </c>
      <c r="M18" s="105">
        <v>106</v>
      </c>
      <c r="N18" s="105">
        <v>126</v>
      </c>
      <c r="O18" s="105">
        <v>123</v>
      </c>
      <c r="P18" s="105">
        <v>128</v>
      </c>
      <c r="Q18" s="104">
        <f t="shared" si="1"/>
        <v>610</v>
      </c>
      <c r="R18" s="253">
        <v>129</v>
      </c>
      <c r="S18" s="105">
        <v>111</v>
      </c>
      <c r="T18" s="105">
        <v>123</v>
      </c>
      <c r="U18" s="105">
        <v>126</v>
      </c>
      <c r="V18" s="105">
        <v>130</v>
      </c>
      <c r="W18" s="152">
        <f t="shared" si="2"/>
        <v>619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49</v>
      </c>
      <c r="D19" s="104">
        <f>SUM(K19+Q19+W19)</f>
        <v>1826</v>
      </c>
      <c r="E19" s="114">
        <f>SUM(D19)/15</f>
        <v>121.73333333333333</v>
      </c>
      <c r="F19" s="105">
        <v>114</v>
      </c>
      <c r="G19" s="105">
        <v>126</v>
      </c>
      <c r="H19" s="105">
        <v>115</v>
      </c>
      <c r="I19" s="105">
        <v>113</v>
      </c>
      <c r="J19" s="105">
        <v>122</v>
      </c>
      <c r="K19" s="104">
        <f t="shared" si="0"/>
        <v>590</v>
      </c>
      <c r="L19" s="105">
        <v>110</v>
      </c>
      <c r="M19" s="105">
        <v>140</v>
      </c>
      <c r="N19" s="105">
        <v>129</v>
      </c>
      <c r="O19" s="105">
        <v>127</v>
      </c>
      <c r="P19" s="105">
        <v>132</v>
      </c>
      <c r="Q19" s="104">
        <f t="shared" si="1"/>
        <v>638</v>
      </c>
      <c r="R19" s="253">
        <v>109</v>
      </c>
      <c r="S19" s="105">
        <v>127</v>
      </c>
      <c r="T19" s="105">
        <v>123</v>
      </c>
      <c r="U19" s="105">
        <v>115</v>
      </c>
      <c r="V19" s="105">
        <v>124</v>
      </c>
      <c r="W19" s="152">
        <f t="shared" si="2"/>
        <v>598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274" t="s">
        <v>24</v>
      </c>
      <c r="D20" s="104">
        <f>SUM(K20+Q20+W20)</f>
        <v>1785</v>
      </c>
      <c r="E20" s="114">
        <f>SUM(D20)/15</f>
        <v>119</v>
      </c>
      <c r="F20" s="105">
        <v>129</v>
      </c>
      <c r="G20" s="105">
        <v>103</v>
      </c>
      <c r="H20" s="105">
        <v>109</v>
      </c>
      <c r="I20" s="105">
        <v>125</v>
      </c>
      <c r="J20" s="105">
        <v>109</v>
      </c>
      <c r="K20" s="104">
        <f t="shared" si="0"/>
        <v>575</v>
      </c>
      <c r="L20" s="105">
        <v>127</v>
      </c>
      <c r="M20" s="105">
        <v>115</v>
      </c>
      <c r="N20" s="105">
        <v>113</v>
      </c>
      <c r="O20" s="105">
        <v>123</v>
      </c>
      <c r="P20" s="105">
        <v>107</v>
      </c>
      <c r="Q20" s="104">
        <f t="shared" si="1"/>
        <v>585</v>
      </c>
      <c r="R20" s="253">
        <v>124</v>
      </c>
      <c r="S20" s="105">
        <v>125</v>
      </c>
      <c r="T20" s="105">
        <v>127</v>
      </c>
      <c r="U20" s="105">
        <v>124</v>
      </c>
      <c r="V20" s="105">
        <v>125</v>
      </c>
      <c r="W20" s="152">
        <f t="shared" si="2"/>
        <v>625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48</v>
      </c>
      <c r="D21" s="104">
        <f>SUM(K21+Q21+W21)</f>
        <v>1813</v>
      </c>
      <c r="E21" s="114">
        <f>SUM(D21)/15</f>
        <v>120.86666666666666</v>
      </c>
      <c r="F21" s="105">
        <v>125</v>
      </c>
      <c r="G21" s="105">
        <v>127</v>
      </c>
      <c r="H21" s="105">
        <v>101</v>
      </c>
      <c r="I21" s="105">
        <v>110</v>
      </c>
      <c r="J21" s="105">
        <v>115</v>
      </c>
      <c r="K21" s="104">
        <f t="shared" si="0"/>
        <v>578</v>
      </c>
      <c r="L21" s="105">
        <v>132</v>
      </c>
      <c r="M21" s="105">
        <v>140</v>
      </c>
      <c r="N21" s="105">
        <v>110</v>
      </c>
      <c r="O21" s="105">
        <v>131</v>
      </c>
      <c r="P21" s="105">
        <v>120</v>
      </c>
      <c r="Q21" s="104">
        <f t="shared" si="1"/>
        <v>633</v>
      </c>
      <c r="R21" s="253">
        <v>122</v>
      </c>
      <c r="S21" s="105">
        <v>114</v>
      </c>
      <c r="T21" s="105">
        <v>123</v>
      </c>
      <c r="U21" s="105">
        <v>128</v>
      </c>
      <c r="V21" s="105">
        <v>115</v>
      </c>
      <c r="W21" s="152">
        <f t="shared" si="2"/>
        <v>602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26</v>
      </c>
      <c r="D22" s="104">
        <f>SUM(K22+Q22+W22)</f>
        <v>1754</v>
      </c>
      <c r="E22" s="114">
        <f>SUM(D22)/15</f>
        <v>116.93333333333334</v>
      </c>
      <c r="F22" s="105">
        <v>104</v>
      </c>
      <c r="G22" s="105">
        <v>112</v>
      </c>
      <c r="H22" s="105">
        <v>123</v>
      </c>
      <c r="I22" s="105">
        <v>99</v>
      </c>
      <c r="J22" s="105">
        <v>107</v>
      </c>
      <c r="K22" s="104">
        <f t="shared" si="0"/>
        <v>545</v>
      </c>
      <c r="L22" s="105">
        <v>125</v>
      </c>
      <c r="M22" s="105">
        <v>99</v>
      </c>
      <c r="N22" s="105">
        <v>123</v>
      </c>
      <c r="O22" s="105">
        <v>130</v>
      </c>
      <c r="P22" s="105">
        <v>115</v>
      </c>
      <c r="Q22" s="104">
        <f t="shared" si="1"/>
        <v>592</v>
      </c>
      <c r="R22" s="105">
        <v>129</v>
      </c>
      <c r="S22" s="105">
        <v>110</v>
      </c>
      <c r="T22" s="105">
        <v>120</v>
      </c>
      <c r="U22" s="105">
        <v>131</v>
      </c>
      <c r="V22" s="105">
        <v>127</v>
      </c>
      <c r="W22" s="152">
        <f t="shared" si="2"/>
        <v>617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3" t="s">
        <v>30</v>
      </c>
      <c r="D23" s="104">
        <f>SUM(K23+Q23+W23)</f>
        <v>1782</v>
      </c>
      <c r="E23" s="114">
        <f>SUM(D23)/15</f>
        <v>118.8</v>
      </c>
      <c r="F23" s="105">
        <v>111</v>
      </c>
      <c r="G23" s="105">
        <v>113</v>
      </c>
      <c r="H23" s="105">
        <v>111</v>
      </c>
      <c r="I23" s="105">
        <v>120</v>
      </c>
      <c r="J23" s="105">
        <v>140</v>
      </c>
      <c r="K23" s="104">
        <f t="shared" si="0"/>
        <v>595</v>
      </c>
      <c r="L23" s="105">
        <v>112</v>
      </c>
      <c r="M23" s="105">
        <v>120</v>
      </c>
      <c r="N23" s="105">
        <v>112</v>
      </c>
      <c r="O23" s="105">
        <v>124</v>
      </c>
      <c r="P23" s="105">
        <v>122</v>
      </c>
      <c r="Q23" s="104">
        <f t="shared" si="1"/>
        <v>590</v>
      </c>
      <c r="R23" s="253">
        <v>125</v>
      </c>
      <c r="S23" s="105">
        <v>106</v>
      </c>
      <c r="T23" s="105">
        <v>126</v>
      </c>
      <c r="U23" s="105">
        <v>128</v>
      </c>
      <c r="V23" s="105">
        <v>112</v>
      </c>
      <c r="W23" s="152">
        <f t="shared" si="2"/>
        <v>597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22</v>
      </c>
      <c r="D24" s="104">
        <f>SUM(K24+Q24+W24)</f>
        <v>1797</v>
      </c>
      <c r="E24" s="114">
        <f>SUM(D24)/15</f>
        <v>119.8</v>
      </c>
      <c r="F24" s="105">
        <v>123</v>
      </c>
      <c r="G24" s="105">
        <v>109</v>
      </c>
      <c r="H24" s="105">
        <v>121</v>
      </c>
      <c r="I24" s="105">
        <v>108</v>
      </c>
      <c r="J24" s="105">
        <v>142</v>
      </c>
      <c r="K24" s="104">
        <f t="shared" si="0"/>
        <v>603</v>
      </c>
      <c r="L24" s="105">
        <v>131</v>
      </c>
      <c r="M24" s="105">
        <v>127</v>
      </c>
      <c r="N24" s="105">
        <v>109</v>
      </c>
      <c r="O24" s="105">
        <v>105</v>
      </c>
      <c r="P24" s="105">
        <v>108</v>
      </c>
      <c r="Q24" s="104">
        <f t="shared" si="1"/>
        <v>580</v>
      </c>
      <c r="R24" s="105">
        <v>114</v>
      </c>
      <c r="S24" s="105">
        <v>129</v>
      </c>
      <c r="T24" s="105">
        <v>118</v>
      </c>
      <c r="U24" s="105">
        <v>126</v>
      </c>
      <c r="V24" s="105">
        <v>127</v>
      </c>
      <c r="W24" s="152">
        <f t="shared" si="2"/>
        <v>614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28</v>
      </c>
      <c r="D25" s="104">
        <f>SUM(K25+Q25+W25)</f>
        <v>1837</v>
      </c>
      <c r="E25" s="114">
        <f>SUM(D25)/15</f>
        <v>122.46666666666667</v>
      </c>
      <c r="F25" s="105">
        <v>124</v>
      </c>
      <c r="G25" s="105">
        <v>123</v>
      </c>
      <c r="H25" s="105">
        <v>121</v>
      </c>
      <c r="I25" s="105">
        <v>120</v>
      </c>
      <c r="J25" s="105">
        <v>130</v>
      </c>
      <c r="K25" s="104">
        <f t="shared" si="0"/>
        <v>618</v>
      </c>
      <c r="L25" s="105">
        <v>107</v>
      </c>
      <c r="M25" s="105">
        <v>121</v>
      </c>
      <c r="N25" s="105">
        <v>128</v>
      </c>
      <c r="O25" s="105">
        <v>140</v>
      </c>
      <c r="P25" s="105">
        <v>126</v>
      </c>
      <c r="Q25" s="104">
        <f t="shared" si="1"/>
        <v>622</v>
      </c>
      <c r="R25" s="253">
        <v>116</v>
      </c>
      <c r="S25" s="105">
        <v>109</v>
      </c>
      <c r="T25" s="105">
        <v>131</v>
      </c>
      <c r="U25" s="105">
        <v>110</v>
      </c>
      <c r="V25" s="105">
        <v>131</v>
      </c>
      <c r="W25" s="152">
        <f t="shared" si="2"/>
        <v>597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34</v>
      </c>
      <c r="D26" s="104">
        <f>SUM(K26+Q26+W26)</f>
        <v>1686</v>
      </c>
      <c r="E26" s="114">
        <f>SUM(D26)/15</f>
        <v>112.4</v>
      </c>
      <c r="F26" s="105">
        <v>107</v>
      </c>
      <c r="G26" s="105">
        <v>112</v>
      </c>
      <c r="H26" s="105">
        <v>106</v>
      </c>
      <c r="I26" s="105">
        <v>107</v>
      </c>
      <c r="J26" s="105">
        <v>122</v>
      </c>
      <c r="K26" s="104">
        <f t="shared" si="0"/>
        <v>554</v>
      </c>
      <c r="L26" s="105">
        <v>116</v>
      </c>
      <c r="M26" s="105">
        <v>107</v>
      </c>
      <c r="N26" s="105">
        <v>112</v>
      </c>
      <c r="O26" s="105">
        <v>113</v>
      </c>
      <c r="P26" s="105">
        <v>121</v>
      </c>
      <c r="Q26" s="104">
        <f t="shared" si="1"/>
        <v>569</v>
      </c>
      <c r="R26" s="105">
        <v>108</v>
      </c>
      <c r="S26" s="105">
        <v>105</v>
      </c>
      <c r="T26" s="105">
        <v>120</v>
      </c>
      <c r="U26" s="105">
        <v>129</v>
      </c>
      <c r="V26" s="105">
        <v>101</v>
      </c>
      <c r="W26" s="152">
        <f t="shared" si="2"/>
        <v>563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29</v>
      </c>
      <c r="D27" s="104">
        <f>SUM(K27+Q27+W27)</f>
        <v>1672</v>
      </c>
      <c r="E27" s="114">
        <f>SUM(D27)/15</f>
        <v>111.46666666666667</v>
      </c>
      <c r="F27" s="105">
        <v>91</v>
      </c>
      <c r="G27" s="105">
        <v>107</v>
      </c>
      <c r="H27" s="105">
        <v>108</v>
      </c>
      <c r="I27" s="105">
        <v>107</v>
      </c>
      <c r="J27" s="105">
        <v>124</v>
      </c>
      <c r="K27" s="104">
        <f t="shared" si="0"/>
        <v>537</v>
      </c>
      <c r="L27" s="105">
        <v>109</v>
      </c>
      <c r="M27" s="105">
        <v>124</v>
      </c>
      <c r="N27" s="105">
        <v>105</v>
      </c>
      <c r="O27" s="105">
        <v>122</v>
      </c>
      <c r="P27" s="105">
        <v>126</v>
      </c>
      <c r="Q27" s="104">
        <f t="shared" si="1"/>
        <v>586</v>
      </c>
      <c r="R27" s="105">
        <v>124</v>
      </c>
      <c r="S27" s="105">
        <v>121</v>
      </c>
      <c r="T27" s="105">
        <v>109</v>
      </c>
      <c r="U27" s="105">
        <v>89</v>
      </c>
      <c r="V27" s="105">
        <v>106</v>
      </c>
      <c r="W27" s="152">
        <f t="shared" si="2"/>
        <v>549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64</v>
      </c>
      <c r="D28" s="104">
        <f>SUM(K28+Q28+W28)</f>
        <v>1664</v>
      </c>
      <c r="E28" s="114">
        <f>SUM(D28)/15</f>
        <v>110.93333333333334</v>
      </c>
      <c r="F28" s="105">
        <v>92</v>
      </c>
      <c r="G28" s="105">
        <v>91</v>
      </c>
      <c r="H28" s="105">
        <v>93</v>
      </c>
      <c r="I28" s="105">
        <v>107</v>
      </c>
      <c r="J28" s="105">
        <v>128</v>
      </c>
      <c r="K28" s="104">
        <f t="shared" si="0"/>
        <v>511</v>
      </c>
      <c r="L28" s="105">
        <v>140</v>
      </c>
      <c r="M28" s="105">
        <v>123</v>
      </c>
      <c r="N28" s="105">
        <v>100</v>
      </c>
      <c r="O28" s="105">
        <v>107</v>
      </c>
      <c r="P28" s="105">
        <v>128</v>
      </c>
      <c r="Q28" s="104">
        <f t="shared" si="1"/>
        <v>598</v>
      </c>
      <c r="R28" s="253">
        <v>91</v>
      </c>
      <c r="S28" s="105">
        <v>120</v>
      </c>
      <c r="T28" s="105">
        <v>107</v>
      </c>
      <c r="U28" s="105">
        <v>126</v>
      </c>
      <c r="V28" s="105">
        <v>111</v>
      </c>
      <c r="W28" s="152">
        <f t="shared" si="2"/>
        <v>555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25</v>
      </c>
      <c r="D29" s="104">
        <f>SUM(K29+Q29+W29)</f>
        <v>1659</v>
      </c>
      <c r="E29" s="114">
        <f>SUM(D29)/15</f>
        <v>110.6</v>
      </c>
      <c r="F29" s="105">
        <v>107</v>
      </c>
      <c r="G29" s="105">
        <v>91</v>
      </c>
      <c r="H29" s="105">
        <v>101</v>
      </c>
      <c r="I29" s="105">
        <v>123</v>
      </c>
      <c r="J29" s="105">
        <v>110</v>
      </c>
      <c r="K29" s="104">
        <f t="shared" si="0"/>
        <v>532</v>
      </c>
      <c r="L29" s="105">
        <v>103</v>
      </c>
      <c r="M29" s="105">
        <v>123</v>
      </c>
      <c r="N29" s="105">
        <v>140</v>
      </c>
      <c r="O29" s="105">
        <v>113</v>
      </c>
      <c r="P29" s="105">
        <v>111</v>
      </c>
      <c r="Q29" s="104">
        <f t="shared" si="1"/>
        <v>590</v>
      </c>
      <c r="R29" s="253">
        <v>114</v>
      </c>
      <c r="S29" s="105">
        <v>120</v>
      </c>
      <c r="T29" s="105">
        <v>101</v>
      </c>
      <c r="U29" s="105">
        <v>106</v>
      </c>
      <c r="V29" s="105">
        <v>96</v>
      </c>
      <c r="W29" s="152">
        <f t="shared" si="2"/>
        <v>537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63</v>
      </c>
      <c r="D30" s="104">
        <f>SUM(K30+Q30+W30)</f>
        <v>1639</v>
      </c>
      <c r="E30" s="114">
        <f>SUM(D30)/15</f>
        <v>109.26666666666667</v>
      </c>
      <c r="F30" s="105">
        <v>124</v>
      </c>
      <c r="G30" s="105">
        <v>105</v>
      </c>
      <c r="H30" s="105">
        <v>111</v>
      </c>
      <c r="I30" s="105">
        <v>120</v>
      </c>
      <c r="J30" s="105">
        <v>102</v>
      </c>
      <c r="K30" s="104">
        <f t="shared" si="0"/>
        <v>562</v>
      </c>
      <c r="L30" s="105">
        <v>108</v>
      </c>
      <c r="M30" s="105">
        <v>124</v>
      </c>
      <c r="N30" s="105">
        <v>108</v>
      </c>
      <c r="O30" s="105">
        <v>101</v>
      </c>
      <c r="P30" s="105">
        <v>120</v>
      </c>
      <c r="Q30" s="104">
        <f t="shared" si="1"/>
        <v>561</v>
      </c>
      <c r="R30" s="253">
        <v>109</v>
      </c>
      <c r="S30" s="105">
        <v>95</v>
      </c>
      <c r="T30" s="105">
        <v>110</v>
      </c>
      <c r="U30" s="105">
        <v>111</v>
      </c>
      <c r="V30" s="105">
        <v>91</v>
      </c>
      <c r="W30" s="152">
        <f t="shared" si="2"/>
        <v>516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35</v>
      </c>
      <c r="D31" s="104">
        <f>SUM(K31+Q31+W31)</f>
        <v>1633</v>
      </c>
      <c r="E31" s="114">
        <f>SUM(D31)/15</f>
        <v>108.86666666666666</v>
      </c>
      <c r="F31" s="105">
        <v>109</v>
      </c>
      <c r="G31" s="105">
        <v>106</v>
      </c>
      <c r="H31" s="105">
        <v>100</v>
      </c>
      <c r="I31" s="105">
        <v>110</v>
      </c>
      <c r="J31" s="105">
        <v>106</v>
      </c>
      <c r="K31" s="104">
        <f t="shared" si="0"/>
        <v>531</v>
      </c>
      <c r="L31" s="105">
        <v>125</v>
      </c>
      <c r="M31" s="105">
        <v>93</v>
      </c>
      <c r="N31" s="105">
        <v>125</v>
      </c>
      <c r="O31" s="105">
        <v>127</v>
      </c>
      <c r="P31" s="105">
        <v>127</v>
      </c>
      <c r="Q31" s="104">
        <f t="shared" si="1"/>
        <v>597</v>
      </c>
      <c r="R31" s="253">
        <v>96</v>
      </c>
      <c r="S31" s="105">
        <v>116</v>
      </c>
      <c r="T31" s="105">
        <v>104</v>
      </c>
      <c r="U31" s="105">
        <v>97</v>
      </c>
      <c r="V31" s="105">
        <v>92</v>
      </c>
      <c r="W31" s="152">
        <f t="shared" si="2"/>
        <v>505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32</v>
      </c>
      <c r="D32" s="104">
        <f>SUM(K32+Q32+W32)</f>
        <v>1627</v>
      </c>
      <c r="E32" s="114">
        <f>SUM(D32)/15</f>
        <v>108.46666666666667</v>
      </c>
      <c r="F32" s="105">
        <v>104</v>
      </c>
      <c r="G32" s="105">
        <v>110</v>
      </c>
      <c r="H32" s="105">
        <v>107</v>
      </c>
      <c r="I32" s="105">
        <v>108</v>
      </c>
      <c r="J32" s="105">
        <v>90</v>
      </c>
      <c r="K32" s="104">
        <f t="shared" si="0"/>
        <v>519</v>
      </c>
      <c r="L32" s="105">
        <v>104</v>
      </c>
      <c r="M32" s="105">
        <v>102</v>
      </c>
      <c r="N32" s="105">
        <v>110</v>
      </c>
      <c r="O32" s="105">
        <v>98</v>
      </c>
      <c r="P32" s="105">
        <v>114</v>
      </c>
      <c r="Q32" s="104">
        <f t="shared" si="1"/>
        <v>528</v>
      </c>
      <c r="R32" s="105">
        <v>120</v>
      </c>
      <c r="S32" s="105">
        <v>123</v>
      </c>
      <c r="T32" s="105">
        <v>103</v>
      </c>
      <c r="U32" s="105">
        <v>107</v>
      </c>
      <c r="V32" s="105">
        <v>127</v>
      </c>
      <c r="W32" s="152">
        <f t="shared" si="2"/>
        <v>580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1" t="s">
        <v>58</v>
      </c>
      <c r="D33" s="104">
        <f>SUM(K33+Q33+W33)</f>
        <v>0</v>
      </c>
      <c r="E33" s="114">
        <f>SUM(D33)/15</f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4">
        <f t="shared" si="0"/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4">
        <f t="shared" si="1"/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52">
        <f t="shared" si="2"/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>
        <v>30</v>
      </c>
      <c r="C34" s="154" t="s">
        <v>41</v>
      </c>
      <c r="D34" s="155">
        <f>SUM(K34+Q34+W34)</f>
        <v>0</v>
      </c>
      <c r="E34" s="156">
        <f>SUM(D34)/15</f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5">
        <f t="shared" si="0"/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5">
        <f t="shared" si="1"/>
        <v>0</v>
      </c>
      <c r="R34" s="263">
        <v>0</v>
      </c>
      <c r="S34" s="157">
        <v>0</v>
      </c>
      <c r="T34" s="157">
        <v>0</v>
      </c>
      <c r="U34" s="157">
        <v>0</v>
      </c>
      <c r="V34" s="157">
        <v>0</v>
      </c>
      <c r="W34" s="158">
        <f t="shared" si="2"/>
        <v>0</v>
      </c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141"/>
      <c r="C35" s="295"/>
      <c r="D35" s="104"/>
      <c r="E35" s="114"/>
      <c r="F35" s="105"/>
      <c r="G35" s="105"/>
      <c r="H35" s="105"/>
      <c r="I35" s="105"/>
      <c r="J35" s="105"/>
      <c r="K35" s="104"/>
      <c r="L35" s="105"/>
      <c r="M35" s="105"/>
      <c r="N35" s="105"/>
      <c r="O35" s="105"/>
      <c r="P35" s="105"/>
      <c r="Q35" s="104"/>
      <c r="R35" s="253"/>
      <c r="S35" s="105"/>
      <c r="T35" s="105"/>
      <c r="U35" s="105"/>
      <c r="V35" s="105"/>
      <c r="W35" s="104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141"/>
      <c r="C36" s="295"/>
      <c r="D36" s="104"/>
      <c r="E36" s="114"/>
      <c r="F36" s="105"/>
      <c r="G36" s="105"/>
      <c r="H36" s="105"/>
      <c r="I36" s="105"/>
      <c r="J36" s="105"/>
      <c r="K36" s="104"/>
      <c r="L36" s="105"/>
      <c r="M36" s="105"/>
      <c r="N36" s="105"/>
      <c r="O36" s="105"/>
      <c r="P36" s="105"/>
      <c r="Q36" s="104"/>
      <c r="R36" s="253"/>
      <c r="S36" s="105"/>
      <c r="T36" s="105"/>
      <c r="U36" s="105"/>
      <c r="V36" s="105"/>
      <c r="W36" s="104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9"/>
      <c r="C37" s="19"/>
      <c r="D37" s="10"/>
      <c r="E37" s="23"/>
      <c r="F37" s="20"/>
      <c r="G37" s="20"/>
      <c r="H37" s="20"/>
      <c r="I37" s="20"/>
      <c r="J37" s="20"/>
      <c r="K37" s="10"/>
      <c r="L37" s="20"/>
      <c r="M37" s="20"/>
      <c r="N37" s="20"/>
      <c r="O37" s="20"/>
      <c r="P37" s="20"/>
      <c r="Q37" s="10"/>
      <c r="R37" s="8"/>
      <c r="S37" s="20"/>
      <c r="T37" s="20"/>
      <c r="U37" s="20"/>
      <c r="V37" s="20"/>
      <c r="W37" s="10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 ht="18.600000000000001">
      <c r="A47" s="1"/>
      <c r="B47" s="24"/>
      <c r="C47" s="25"/>
      <c r="D47" s="26"/>
      <c r="E47" s="27"/>
      <c r="F47" s="28"/>
      <c r="G47" s="28"/>
      <c r="H47" s="28"/>
      <c r="I47" s="28"/>
      <c r="J47" s="28"/>
      <c r="K47" s="26"/>
      <c r="L47" s="28"/>
      <c r="M47" s="28"/>
      <c r="N47" s="28"/>
      <c r="O47" s="28"/>
      <c r="P47" s="28"/>
      <c r="Q47" s="26"/>
      <c r="R47" s="28"/>
      <c r="S47" s="28"/>
      <c r="T47" s="28"/>
      <c r="U47" s="28"/>
      <c r="V47" s="28"/>
      <c r="W47" s="26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 ht="18.600000000000001">
      <c r="A48" s="1"/>
      <c r="B48" s="24"/>
      <c r="C48" s="25"/>
      <c r="D48" s="26"/>
      <c r="E48" s="27"/>
      <c r="F48" s="28"/>
      <c r="G48" s="28"/>
      <c r="H48" s="28"/>
      <c r="I48" s="28"/>
      <c r="J48" s="28"/>
      <c r="K48" s="26"/>
      <c r="L48" s="28"/>
      <c r="M48" s="28"/>
      <c r="N48" s="28"/>
      <c r="O48" s="28"/>
      <c r="P48" s="28"/>
      <c r="Q48" s="26"/>
      <c r="R48" s="28"/>
      <c r="S48" s="28"/>
      <c r="T48" s="28"/>
      <c r="U48" s="28"/>
      <c r="V48" s="28"/>
      <c r="W48" s="26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6"/>
      <c r="AF61" s="16"/>
      <c r="AG61" s="16"/>
      <c r="AH61" s="16"/>
      <c r="AI61" s="16"/>
      <c r="AJ61" s="16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6"/>
      <c r="AF62" s="16"/>
      <c r="AG62" s="16"/>
      <c r="AH62" s="16"/>
      <c r="AI62" s="16"/>
      <c r="AJ62" s="16"/>
    </row>
  </sheetData>
  <sortState xmlns:xlrd2="http://schemas.microsoft.com/office/spreadsheetml/2017/richdata2" ref="C5:W34">
    <sortCondition descending="1" ref="E5:E34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topLeftCell="A14" workbookViewId="0">
      <selection activeCell="N8" sqref="N8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310" t="s">
        <v>62</v>
      </c>
      <c r="B1" s="310"/>
      <c r="C1" s="310"/>
      <c r="D1" s="310"/>
      <c r="E1" s="310"/>
      <c r="F1" s="310"/>
      <c r="G1" s="310"/>
      <c r="H1" s="310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0" t="s">
        <v>0</v>
      </c>
      <c r="C2" s="314" t="s">
        <v>43</v>
      </c>
      <c r="D2" s="314"/>
      <c r="E2" s="120" t="s">
        <v>68</v>
      </c>
      <c r="F2" s="311" t="s">
        <v>44</v>
      </c>
      <c r="G2" s="311"/>
      <c r="H2" s="311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0">
        <v>1</v>
      </c>
      <c r="B3" s="123" t="s">
        <v>4</v>
      </c>
      <c r="C3" s="312">
        <v>136</v>
      </c>
      <c r="D3" s="312">
        <v>136</v>
      </c>
      <c r="E3" s="125">
        <v>129.84666666666666</v>
      </c>
      <c r="F3" s="316">
        <v>2053</v>
      </c>
      <c r="G3" s="317">
        <v>2053</v>
      </c>
      <c r="H3" s="318">
        <v>2053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0">
        <v>2</v>
      </c>
      <c r="B4" s="123" t="s">
        <v>3</v>
      </c>
      <c r="C4" s="312">
        <v>136</v>
      </c>
      <c r="D4" s="312">
        <v>136</v>
      </c>
      <c r="E4" s="125">
        <v>129.4814814814815</v>
      </c>
      <c r="F4" s="315">
        <v>2013</v>
      </c>
      <c r="G4" s="315">
        <v>2013</v>
      </c>
      <c r="H4" s="315">
        <v>2013</v>
      </c>
      <c r="I4" s="7"/>
      <c r="J4" s="163" t="s">
        <v>73</v>
      </c>
      <c r="K4" s="164"/>
      <c r="L4" s="164"/>
      <c r="M4" s="165"/>
      <c r="N4" s="159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0">
        <v>3</v>
      </c>
      <c r="B5" s="123" t="s">
        <v>20</v>
      </c>
      <c r="C5" s="312">
        <v>134</v>
      </c>
      <c r="D5" s="312">
        <v>134</v>
      </c>
      <c r="E5" s="125">
        <v>127.27333333333333</v>
      </c>
      <c r="F5" s="319">
        <v>1988</v>
      </c>
      <c r="G5" s="319">
        <v>1988</v>
      </c>
      <c r="H5" s="319">
        <v>1988</v>
      </c>
      <c r="I5" s="7"/>
      <c r="J5" s="166" t="s">
        <v>47</v>
      </c>
      <c r="K5" s="167"/>
      <c r="L5" s="167"/>
      <c r="M5" s="168"/>
      <c r="N5" s="159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0">
        <v>4</v>
      </c>
      <c r="B6" s="123" t="s">
        <v>19</v>
      </c>
      <c r="C6" s="312">
        <v>130</v>
      </c>
      <c r="D6" s="312">
        <v>130</v>
      </c>
      <c r="E6" s="125">
        <v>125.08</v>
      </c>
      <c r="F6" s="315">
        <v>1956</v>
      </c>
      <c r="G6" s="315">
        <v>1956</v>
      </c>
      <c r="H6" s="315">
        <v>1956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0">
        <v>5</v>
      </c>
      <c r="B7" s="123" t="s">
        <v>18</v>
      </c>
      <c r="C7" s="313">
        <v>128</v>
      </c>
      <c r="D7" s="313">
        <v>128</v>
      </c>
      <c r="E7" s="125">
        <v>125.07333333333334</v>
      </c>
      <c r="F7" s="315">
        <v>1966</v>
      </c>
      <c r="G7" s="315">
        <v>1966</v>
      </c>
      <c r="H7" s="315">
        <v>1966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0">
        <v>6</v>
      </c>
      <c r="B8" s="131" t="s">
        <v>45</v>
      </c>
      <c r="C8" s="312">
        <v>120</v>
      </c>
      <c r="D8" s="312">
        <v>120</v>
      </c>
      <c r="E8" s="125">
        <v>134.49523809523811</v>
      </c>
      <c r="F8" s="315">
        <v>2080</v>
      </c>
      <c r="G8" s="315">
        <v>2080</v>
      </c>
      <c r="H8" s="315">
        <v>2080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0">
        <v>7</v>
      </c>
      <c r="B9" s="123" t="s">
        <v>11</v>
      </c>
      <c r="C9" s="312">
        <v>120</v>
      </c>
      <c r="D9" s="312">
        <v>120</v>
      </c>
      <c r="E9" s="125">
        <v>130.60740740740741</v>
      </c>
      <c r="F9" s="319">
        <v>2037</v>
      </c>
      <c r="G9" s="319">
        <v>2037</v>
      </c>
      <c r="H9" s="319">
        <v>2037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0">
        <v>8</v>
      </c>
      <c r="B10" s="123" t="s">
        <v>71</v>
      </c>
      <c r="C10" s="301">
        <v>113</v>
      </c>
      <c r="D10" s="302">
        <v>113</v>
      </c>
      <c r="E10" s="125">
        <v>140.00833333333333</v>
      </c>
      <c r="F10" s="316">
        <v>2149</v>
      </c>
      <c r="G10" s="317">
        <v>2149</v>
      </c>
      <c r="H10" s="318">
        <v>2149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0">
        <v>9</v>
      </c>
      <c r="B11" s="123" t="s">
        <v>46</v>
      </c>
      <c r="C11" s="312">
        <v>92</v>
      </c>
      <c r="D11" s="312">
        <v>92</v>
      </c>
      <c r="E11" s="125">
        <v>135.49523809523811</v>
      </c>
      <c r="F11" s="315">
        <v>2091</v>
      </c>
      <c r="G11" s="315">
        <v>2091</v>
      </c>
      <c r="H11" s="315">
        <v>2091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2"/>
      <c r="B12" s="160" t="s">
        <v>6</v>
      </c>
      <c r="C12" s="314" t="s">
        <v>43</v>
      </c>
      <c r="D12" s="314"/>
      <c r="E12" s="120" t="s">
        <v>68</v>
      </c>
      <c r="F12" s="311" t="s">
        <v>44</v>
      </c>
      <c r="G12" s="311"/>
      <c r="H12" s="311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0">
        <v>1</v>
      </c>
      <c r="B13" s="123" t="s">
        <v>41</v>
      </c>
      <c r="C13" s="313">
        <v>140</v>
      </c>
      <c r="D13" s="313">
        <v>140</v>
      </c>
      <c r="E13" s="256">
        <v>120.3037037037037</v>
      </c>
      <c r="F13" s="309">
        <v>1877</v>
      </c>
      <c r="G13" s="309">
        <v>1877</v>
      </c>
      <c r="H13" s="309">
        <v>1877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0">
        <v>2</v>
      </c>
      <c r="B14" s="123" t="s">
        <v>24</v>
      </c>
      <c r="C14" s="312">
        <v>140</v>
      </c>
      <c r="D14" s="312">
        <v>140</v>
      </c>
      <c r="E14" s="256">
        <v>118.97333333333333</v>
      </c>
      <c r="F14" s="309">
        <v>1866</v>
      </c>
      <c r="G14" s="309">
        <v>1866</v>
      </c>
      <c r="H14" s="309">
        <v>1866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0">
        <v>3</v>
      </c>
      <c r="B15" s="123" t="s">
        <v>49</v>
      </c>
      <c r="C15" s="312">
        <v>139</v>
      </c>
      <c r="D15" s="312">
        <v>139</v>
      </c>
      <c r="E15" s="256">
        <v>123.83703703703704</v>
      </c>
      <c r="F15" s="309">
        <v>1891</v>
      </c>
      <c r="G15" s="309">
        <v>1891</v>
      </c>
      <c r="H15" s="309">
        <v>1891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0">
        <v>4</v>
      </c>
      <c r="B16" s="123" t="s">
        <v>21</v>
      </c>
      <c r="C16" s="312">
        <v>137</v>
      </c>
      <c r="D16" s="312">
        <v>137</v>
      </c>
      <c r="E16" s="256">
        <v>125.29333333333334</v>
      </c>
      <c r="F16" s="309">
        <v>1958</v>
      </c>
      <c r="G16" s="309">
        <v>1958</v>
      </c>
      <c r="H16" s="309">
        <v>1958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0">
        <v>5</v>
      </c>
      <c r="B17" s="123" t="s">
        <v>23</v>
      </c>
      <c r="C17" s="313">
        <v>137</v>
      </c>
      <c r="D17" s="313">
        <v>137</v>
      </c>
      <c r="E17" s="256">
        <v>123.77500000000001</v>
      </c>
      <c r="F17" s="309">
        <v>1946</v>
      </c>
      <c r="G17" s="309">
        <v>1946</v>
      </c>
      <c r="H17" s="309">
        <v>1946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0">
        <v>6</v>
      </c>
      <c r="B18" s="123" t="s">
        <v>48</v>
      </c>
      <c r="C18" s="313">
        <v>137</v>
      </c>
      <c r="D18" s="313">
        <v>137</v>
      </c>
      <c r="E18" s="256">
        <v>122.76296296296296</v>
      </c>
      <c r="F18" s="309">
        <v>1920</v>
      </c>
      <c r="G18" s="309">
        <v>1920</v>
      </c>
      <c r="H18" s="309">
        <v>1920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0">
        <v>7</v>
      </c>
      <c r="B19" s="123" t="s">
        <v>22</v>
      </c>
      <c r="C19" s="313">
        <v>136</v>
      </c>
      <c r="D19" s="313">
        <v>136</v>
      </c>
      <c r="E19" s="256">
        <v>118.66666666666667</v>
      </c>
      <c r="F19" s="309">
        <v>1851</v>
      </c>
      <c r="G19" s="309">
        <v>1851</v>
      </c>
      <c r="H19" s="309">
        <v>1851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0">
        <v>8</v>
      </c>
      <c r="B20" s="123" t="s">
        <v>58</v>
      </c>
      <c r="C20" s="313">
        <v>133</v>
      </c>
      <c r="D20" s="313">
        <v>133</v>
      </c>
      <c r="E20" s="256">
        <v>127.18095238095238</v>
      </c>
      <c r="F20" s="309">
        <v>1957</v>
      </c>
      <c r="G20" s="309">
        <v>1957</v>
      </c>
      <c r="H20" s="309">
        <v>1957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0">
        <v>9</v>
      </c>
      <c r="B21" s="123" t="s">
        <v>26</v>
      </c>
      <c r="C21" s="312">
        <v>130</v>
      </c>
      <c r="D21" s="312">
        <v>130</v>
      </c>
      <c r="E21" s="256">
        <v>119.02666666666667</v>
      </c>
      <c r="F21" s="309">
        <v>1848</v>
      </c>
      <c r="G21" s="309">
        <v>1848</v>
      </c>
      <c r="H21" s="309">
        <v>1848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2"/>
      <c r="B22" s="160" t="s">
        <v>27</v>
      </c>
      <c r="C22" s="314" t="s">
        <v>43</v>
      </c>
      <c r="D22" s="314"/>
      <c r="E22" s="120" t="s">
        <v>68</v>
      </c>
      <c r="F22" s="311" t="s">
        <v>44</v>
      </c>
      <c r="G22" s="311"/>
      <c r="H22" s="3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0">
        <v>1</v>
      </c>
      <c r="B23" s="262" t="s">
        <v>51</v>
      </c>
      <c r="C23" s="301">
        <v>140</v>
      </c>
      <c r="D23" s="302">
        <v>140</v>
      </c>
      <c r="E23" s="256">
        <v>121.23333333333333</v>
      </c>
      <c r="F23" s="309">
        <v>1898</v>
      </c>
      <c r="G23" s="309">
        <v>1898</v>
      </c>
      <c r="H23" s="309">
        <v>1898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0">
        <v>2</v>
      </c>
      <c r="B24" s="262" t="s">
        <v>28</v>
      </c>
      <c r="C24" s="301">
        <v>140</v>
      </c>
      <c r="D24" s="302">
        <v>140</v>
      </c>
      <c r="E24" s="256">
        <v>116.57142857142857</v>
      </c>
      <c r="F24" s="309">
        <v>1837</v>
      </c>
      <c r="G24" s="309">
        <v>1837</v>
      </c>
      <c r="H24" s="309">
        <v>1837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0">
        <v>3</v>
      </c>
      <c r="B25" s="262" t="s">
        <v>30</v>
      </c>
      <c r="C25" s="301">
        <v>140</v>
      </c>
      <c r="D25" s="302">
        <v>140</v>
      </c>
      <c r="E25" s="256">
        <v>116.09166666666667</v>
      </c>
      <c r="F25" s="309">
        <v>1790</v>
      </c>
      <c r="G25" s="309">
        <v>1790</v>
      </c>
      <c r="H25" s="309">
        <v>1790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0">
        <v>4</v>
      </c>
      <c r="B26" s="262" t="s">
        <v>35</v>
      </c>
      <c r="C26" s="301">
        <v>140</v>
      </c>
      <c r="D26" s="302">
        <v>140</v>
      </c>
      <c r="E26" s="256">
        <v>106.76</v>
      </c>
      <c r="F26" s="309">
        <v>1703</v>
      </c>
      <c r="G26" s="309">
        <v>1703</v>
      </c>
      <c r="H26" s="309">
        <v>1703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0">
        <v>5</v>
      </c>
      <c r="B27" s="262" t="s">
        <v>34</v>
      </c>
      <c r="C27" s="301">
        <v>139</v>
      </c>
      <c r="D27" s="302">
        <v>139</v>
      </c>
      <c r="E27" s="256">
        <v>110.49166666666666</v>
      </c>
      <c r="F27" s="305">
        <v>1716</v>
      </c>
      <c r="G27" s="305">
        <v>1716</v>
      </c>
      <c r="H27" s="305">
        <v>1716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0">
        <v>6</v>
      </c>
      <c r="B28" s="262" t="s">
        <v>29</v>
      </c>
      <c r="C28" s="301">
        <v>137</v>
      </c>
      <c r="D28" s="302">
        <v>137</v>
      </c>
      <c r="E28" s="256">
        <v>112.42962962962963</v>
      </c>
      <c r="F28" s="305">
        <v>1763</v>
      </c>
      <c r="G28" s="305">
        <v>1763</v>
      </c>
      <c r="H28" s="305">
        <v>1763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0">
        <v>7</v>
      </c>
      <c r="B29" s="262" t="s">
        <v>33</v>
      </c>
      <c r="C29" s="301">
        <v>116</v>
      </c>
      <c r="D29" s="302">
        <v>116</v>
      </c>
      <c r="E29" s="256">
        <v>116</v>
      </c>
      <c r="F29" s="305">
        <v>1853</v>
      </c>
      <c r="G29" s="305">
        <v>1853</v>
      </c>
      <c r="H29" s="305">
        <v>1853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0">
        <v>8</v>
      </c>
      <c r="B30" s="262" t="s">
        <v>25</v>
      </c>
      <c r="C30" s="303">
        <v>93</v>
      </c>
      <c r="D30" s="304">
        <v>93</v>
      </c>
      <c r="E30" s="255">
        <v>112.94666666666667</v>
      </c>
      <c r="F30" s="305">
        <v>1751</v>
      </c>
      <c r="G30" s="305">
        <v>1751</v>
      </c>
      <c r="H30" s="305">
        <v>1751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0">
        <v>9</v>
      </c>
      <c r="B31" s="262" t="s">
        <v>63</v>
      </c>
      <c r="C31" s="301">
        <v>90</v>
      </c>
      <c r="D31" s="302">
        <v>90</v>
      </c>
      <c r="E31" s="256">
        <v>108.09166666666667</v>
      </c>
      <c r="F31" s="309">
        <v>1698</v>
      </c>
      <c r="G31" s="309">
        <v>1698</v>
      </c>
      <c r="H31" s="309">
        <v>1698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0">
        <v>10</v>
      </c>
      <c r="B32" s="262" t="s">
        <v>31</v>
      </c>
      <c r="C32" s="301">
        <v>78</v>
      </c>
      <c r="D32" s="302">
        <v>78</v>
      </c>
      <c r="E32" s="256">
        <v>114.4</v>
      </c>
      <c r="F32" s="306">
        <v>1765</v>
      </c>
      <c r="G32" s="307">
        <v>1765</v>
      </c>
      <c r="H32" s="308">
        <v>1765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0">
        <v>11</v>
      </c>
      <c r="B33" s="262" t="s">
        <v>64</v>
      </c>
      <c r="C33" s="301">
        <v>53</v>
      </c>
      <c r="D33" s="302">
        <v>53</v>
      </c>
      <c r="E33" s="256">
        <v>104.33333333333333</v>
      </c>
      <c r="F33" s="306">
        <v>1664</v>
      </c>
      <c r="G33" s="307">
        <v>1664</v>
      </c>
      <c r="H33" s="308">
        <v>1664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0">
        <v>12</v>
      </c>
      <c r="B34" s="262" t="s">
        <v>32</v>
      </c>
      <c r="C34" s="301">
        <v>20</v>
      </c>
      <c r="D34" s="302">
        <v>20</v>
      </c>
      <c r="E34" s="256">
        <v>108.46666666666667</v>
      </c>
      <c r="F34" s="305">
        <v>1627</v>
      </c>
      <c r="G34" s="305">
        <v>1627</v>
      </c>
      <c r="H34" s="305">
        <v>1627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2:D2"/>
    <mergeCell ref="C3:D3"/>
    <mergeCell ref="F3:H3"/>
    <mergeCell ref="F2:H2"/>
    <mergeCell ref="F6:H6"/>
    <mergeCell ref="C6:D6"/>
    <mergeCell ref="C4:D4"/>
    <mergeCell ref="C5:D5"/>
    <mergeCell ref="F4:H4"/>
    <mergeCell ref="F5:H5"/>
    <mergeCell ref="C7:D7"/>
    <mergeCell ref="C12:D12"/>
    <mergeCell ref="C11:D11"/>
    <mergeCell ref="F11:H11"/>
    <mergeCell ref="C15:D15"/>
    <mergeCell ref="C10:D10"/>
    <mergeCell ref="F10:H10"/>
    <mergeCell ref="F7:H7"/>
    <mergeCell ref="C8:D8"/>
    <mergeCell ref="C9:D9"/>
    <mergeCell ref="F8:H8"/>
    <mergeCell ref="F9:H9"/>
    <mergeCell ref="C16:D16"/>
    <mergeCell ref="F15:H15"/>
    <mergeCell ref="F16:H16"/>
    <mergeCell ref="C13:D13"/>
    <mergeCell ref="C14:D14"/>
    <mergeCell ref="F14:H14"/>
    <mergeCell ref="C20:D20"/>
    <mergeCell ref="F19:H19"/>
    <mergeCell ref="F20:H20"/>
    <mergeCell ref="C23:D23"/>
    <mergeCell ref="C24:D24"/>
    <mergeCell ref="F23:H23"/>
    <mergeCell ref="F24:H24"/>
    <mergeCell ref="C22:D22"/>
    <mergeCell ref="F22:H22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F34:H34"/>
    <mergeCell ref="F32:H32"/>
    <mergeCell ref="F31:H31"/>
    <mergeCell ref="F29:H29"/>
    <mergeCell ref="F30:H30"/>
    <mergeCell ref="F33:H33"/>
    <mergeCell ref="C25:D25"/>
    <mergeCell ref="C26:D26"/>
    <mergeCell ref="C32:D32"/>
    <mergeCell ref="C33:D33"/>
    <mergeCell ref="C34:D34"/>
    <mergeCell ref="C31:D31"/>
    <mergeCell ref="C29:D29"/>
    <mergeCell ref="C30:D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T26" sqref="T26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0">
        <v>45182</v>
      </c>
      <c r="E6" s="250">
        <v>45196</v>
      </c>
      <c r="F6" s="250">
        <v>45210</v>
      </c>
      <c r="G6" s="250">
        <v>45224</v>
      </c>
      <c r="H6" s="250">
        <v>45238</v>
      </c>
      <c r="I6" s="250">
        <v>45259</v>
      </c>
      <c r="J6" s="250">
        <v>45266</v>
      </c>
      <c r="K6" s="250">
        <v>45301</v>
      </c>
      <c r="L6" s="251">
        <v>45315</v>
      </c>
      <c r="M6" s="250">
        <v>45329</v>
      </c>
      <c r="N6" s="250"/>
      <c r="O6" s="250"/>
      <c r="P6" s="250"/>
      <c r="Q6" s="250"/>
      <c r="R6" s="25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4</v>
      </c>
      <c r="C7" s="174">
        <v>136</v>
      </c>
      <c r="D7" s="176">
        <v>19</v>
      </c>
      <c r="E7" s="176">
        <v>19</v>
      </c>
      <c r="F7" s="176">
        <v>19</v>
      </c>
      <c r="G7" s="176">
        <v>19</v>
      </c>
      <c r="H7" s="176">
        <v>20</v>
      </c>
      <c r="I7" s="176">
        <v>17</v>
      </c>
      <c r="J7" s="176">
        <v>20</v>
      </c>
      <c r="K7" s="176">
        <v>20</v>
      </c>
      <c r="L7" s="176">
        <v>19</v>
      </c>
      <c r="M7" s="176">
        <v>18</v>
      </c>
      <c r="N7" s="176">
        <v>0</v>
      </c>
      <c r="O7" s="176">
        <v>0</v>
      </c>
      <c r="P7" s="176">
        <v>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3</v>
      </c>
      <c r="C8" s="174">
        <v>136</v>
      </c>
      <c r="D8" s="176">
        <v>18</v>
      </c>
      <c r="E8" s="176">
        <v>19</v>
      </c>
      <c r="F8" s="176">
        <v>19</v>
      </c>
      <c r="G8" s="176">
        <v>20</v>
      </c>
      <c r="H8" s="176">
        <v>20</v>
      </c>
      <c r="I8" s="176">
        <v>19</v>
      </c>
      <c r="J8" s="176">
        <v>19</v>
      </c>
      <c r="K8" s="176">
        <v>19</v>
      </c>
      <c r="L8" s="176">
        <v>0</v>
      </c>
      <c r="M8" s="176">
        <v>20</v>
      </c>
      <c r="N8" s="176">
        <v>0</v>
      </c>
      <c r="O8" s="176">
        <v>0</v>
      </c>
      <c r="P8" s="176">
        <v>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20</v>
      </c>
      <c r="C9" s="174">
        <v>134</v>
      </c>
      <c r="D9" s="176">
        <v>19</v>
      </c>
      <c r="E9" s="176">
        <v>17</v>
      </c>
      <c r="F9" s="176">
        <v>18</v>
      </c>
      <c r="G9" s="176">
        <v>19</v>
      </c>
      <c r="H9" s="176">
        <v>18</v>
      </c>
      <c r="I9" s="176">
        <v>20</v>
      </c>
      <c r="J9" s="176">
        <v>20</v>
      </c>
      <c r="K9" s="176">
        <v>17</v>
      </c>
      <c r="L9" s="176">
        <v>19</v>
      </c>
      <c r="M9" s="176">
        <v>19</v>
      </c>
      <c r="N9" s="176">
        <v>0</v>
      </c>
      <c r="O9" s="176">
        <v>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130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18</v>
      </c>
      <c r="N10" s="176">
        <v>0</v>
      </c>
      <c r="O10" s="176">
        <v>0</v>
      </c>
      <c r="P10" s="176">
        <v>0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128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19</v>
      </c>
      <c r="M11" s="176">
        <v>19</v>
      </c>
      <c r="N11" s="176">
        <v>0</v>
      </c>
      <c r="O11" s="176">
        <v>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45</v>
      </c>
      <c r="C12" s="174">
        <v>120</v>
      </c>
      <c r="D12" s="176">
        <v>15</v>
      </c>
      <c r="E12" s="176">
        <v>0</v>
      </c>
      <c r="F12" s="176">
        <v>17</v>
      </c>
      <c r="G12" s="176">
        <v>18</v>
      </c>
      <c r="H12" s="176">
        <v>18</v>
      </c>
      <c r="I12" s="176">
        <v>0</v>
      </c>
      <c r="J12" s="176">
        <v>0</v>
      </c>
      <c r="K12" s="176">
        <v>18</v>
      </c>
      <c r="L12" s="176">
        <v>16</v>
      </c>
      <c r="M12" s="176">
        <v>18</v>
      </c>
      <c r="N12" s="176">
        <v>0</v>
      </c>
      <c r="O12" s="176">
        <v>0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11</v>
      </c>
      <c r="C13" s="174">
        <v>120</v>
      </c>
      <c r="D13" s="176">
        <v>14</v>
      </c>
      <c r="E13" s="176">
        <v>18</v>
      </c>
      <c r="F13" s="176">
        <v>17</v>
      </c>
      <c r="G13" s="176">
        <v>18</v>
      </c>
      <c r="H13" s="176">
        <v>0</v>
      </c>
      <c r="I13" s="176">
        <v>17</v>
      </c>
      <c r="J13" s="176">
        <v>19</v>
      </c>
      <c r="K13" s="176">
        <v>16</v>
      </c>
      <c r="L13" s="176">
        <v>15</v>
      </c>
      <c r="M13" s="176">
        <v>15</v>
      </c>
      <c r="N13" s="176">
        <v>0</v>
      </c>
      <c r="O13" s="176">
        <v>0</v>
      </c>
      <c r="P13" s="176">
        <v>0</v>
      </c>
      <c r="Q13" s="176">
        <v>0</v>
      </c>
      <c r="R13" s="177">
        <v>0</v>
      </c>
      <c r="S13" s="76"/>
      <c r="T13" s="76"/>
      <c r="U13" s="184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113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19</v>
      </c>
      <c r="N14" s="176">
        <v>0</v>
      </c>
      <c r="O14" s="176">
        <v>0</v>
      </c>
      <c r="P14" s="176">
        <v>0</v>
      </c>
      <c r="Q14" s="176">
        <v>0</v>
      </c>
      <c r="R14" s="177">
        <v>0</v>
      </c>
      <c r="S14" s="76"/>
      <c r="T14" s="76"/>
      <c r="U14" s="18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92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16</v>
      </c>
      <c r="N15" s="176">
        <v>0</v>
      </c>
      <c r="O15" s="176">
        <v>0</v>
      </c>
      <c r="P15" s="176">
        <v>0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0">
        <v>45182</v>
      </c>
      <c r="E16" s="250">
        <v>45196</v>
      </c>
      <c r="F16" s="250">
        <v>45210</v>
      </c>
      <c r="G16" s="250">
        <v>45224</v>
      </c>
      <c r="H16" s="250">
        <v>45238</v>
      </c>
      <c r="I16" s="250">
        <v>45259</v>
      </c>
      <c r="J16" s="250">
        <v>45266</v>
      </c>
      <c r="K16" s="250">
        <v>45301</v>
      </c>
      <c r="L16" s="251">
        <v>45315</v>
      </c>
      <c r="M16" s="250">
        <v>45329</v>
      </c>
      <c r="N16" s="178"/>
      <c r="O16" s="178"/>
      <c r="P16" s="178"/>
      <c r="Q16" s="178"/>
      <c r="R16" s="17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41</v>
      </c>
      <c r="C17" s="174">
        <v>140</v>
      </c>
      <c r="D17" s="176">
        <v>17</v>
      </c>
      <c r="E17" s="176">
        <v>20</v>
      </c>
      <c r="F17" s="176">
        <v>20</v>
      </c>
      <c r="G17" s="176">
        <v>19</v>
      </c>
      <c r="H17" s="176">
        <v>20</v>
      </c>
      <c r="I17" s="176">
        <v>20</v>
      </c>
      <c r="J17" s="176">
        <v>20</v>
      </c>
      <c r="K17" s="176">
        <v>20</v>
      </c>
      <c r="L17" s="176">
        <v>20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24</v>
      </c>
      <c r="C18" s="174">
        <v>140</v>
      </c>
      <c r="D18" s="176">
        <v>18</v>
      </c>
      <c r="E18" s="176">
        <v>20</v>
      </c>
      <c r="F18" s="176">
        <v>20</v>
      </c>
      <c r="G18" s="176">
        <v>20</v>
      </c>
      <c r="H18" s="176">
        <v>19</v>
      </c>
      <c r="I18" s="176">
        <v>20</v>
      </c>
      <c r="J18" s="176">
        <v>20</v>
      </c>
      <c r="K18" s="176">
        <v>20</v>
      </c>
      <c r="L18" s="176">
        <v>20</v>
      </c>
      <c r="M18" s="176">
        <v>20</v>
      </c>
      <c r="N18" s="176">
        <v>0</v>
      </c>
      <c r="O18" s="176">
        <v>0</v>
      </c>
      <c r="P18" s="176">
        <v>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49</v>
      </c>
      <c r="C19" s="174">
        <v>139</v>
      </c>
      <c r="D19" s="176">
        <v>0</v>
      </c>
      <c r="E19" s="176">
        <v>20</v>
      </c>
      <c r="F19" s="176">
        <v>19</v>
      </c>
      <c r="G19" s="176">
        <v>19</v>
      </c>
      <c r="H19" s="176">
        <v>20</v>
      </c>
      <c r="I19" s="176">
        <v>20</v>
      </c>
      <c r="J19" s="176">
        <v>20</v>
      </c>
      <c r="K19" s="176">
        <v>19</v>
      </c>
      <c r="L19" s="176">
        <v>20</v>
      </c>
      <c r="M19" s="176">
        <v>20</v>
      </c>
      <c r="N19" s="176">
        <v>0</v>
      </c>
      <c r="O19" s="176">
        <v>0</v>
      </c>
      <c r="P19" s="176">
        <v>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21</v>
      </c>
      <c r="C20" s="174">
        <v>137</v>
      </c>
      <c r="D20" s="176">
        <v>18</v>
      </c>
      <c r="E20" s="176">
        <v>19</v>
      </c>
      <c r="F20" s="176">
        <v>19</v>
      </c>
      <c r="G20" s="176">
        <v>20</v>
      </c>
      <c r="H20" s="176">
        <v>18</v>
      </c>
      <c r="I20" s="176">
        <v>20</v>
      </c>
      <c r="J20" s="176">
        <v>19</v>
      </c>
      <c r="K20" s="176">
        <v>17</v>
      </c>
      <c r="L20" s="176">
        <v>20</v>
      </c>
      <c r="M20" s="176">
        <v>20</v>
      </c>
      <c r="N20" s="176">
        <v>0</v>
      </c>
      <c r="O20" s="176">
        <v>0</v>
      </c>
      <c r="P20" s="176">
        <v>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23</v>
      </c>
      <c r="C21" s="174">
        <v>137</v>
      </c>
      <c r="D21" s="176">
        <v>18</v>
      </c>
      <c r="E21" s="176">
        <v>20</v>
      </c>
      <c r="F21" s="176">
        <v>20</v>
      </c>
      <c r="G21" s="176">
        <v>20</v>
      </c>
      <c r="H21" s="176">
        <v>18</v>
      </c>
      <c r="I21" s="176">
        <v>0</v>
      </c>
      <c r="J21" s="176">
        <v>0</v>
      </c>
      <c r="K21" s="176">
        <v>19</v>
      </c>
      <c r="L21" s="176">
        <v>20</v>
      </c>
      <c r="M21" s="176">
        <v>20</v>
      </c>
      <c r="N21" s="176">
        <v>0</v>
      </c>
      <c r="O21" s="176">
        <v>0</v>
      </c>
      <c r="P21" s="176">
        <v>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48</v>
      </c>
      <c r="C22" s="174">
        <v>137</v>
      </c>
      <c r="D22" s="176">
        <v>0</v>
      </c>
      <c r="E22" s="176">
        <v>20</v>
      </c>
      <c r="F22" s="176">
        <v>20</v>
      </c>
      <c r="G22" s="176">
        <v>19</v>
      </c>
      <c r="H22" s="176">
        <v>19</v>
      </c>
      <c r="I22" s="176">
        <v>20</v>
      </c>
      <c r="J22" s="176">
        <v>19</v>
      </c>
      <c r="K22" s="176">
        <v>19</v>
      </c>
      <c r="L22" s="176">
        <v>20</v>
      </c>
      <c r="M22" s="176">
        <v>19</v>
      </c>
      <c r="N22" s="176">
        <v>0</v>
      </c>
      <c r="O22" s="176">
        <v>0</v>
      </c>
      <c r="P22" s="176">
        <v>0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136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20</v>
      </c>
      <c r="N23" s="176">
        <v>0</v>
      </c>
      <c r="O23" s="176">
        <v>0</v>
      </c>
      <c r="P23" s="176">
        <v>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58</v>
      </c>
      <c r="C24" s="174">
        <v>133</v>
      </c>
      <c r="D24" s="176">
        <v>18</v>
      </c>
      <c r="E24" s="176">
        <v>19</v>
      </c>
      <c r="F24" s="176">
        <v>20</v>
      </c>
      <c r="G24" s="176">
        <v>18</v>
      </c>
      <c r="H24" s="176">
        <v>0</v>
      </c>
      <c r="I24" s="176">
        <v>20</v>
      </c>
      <c r="J24" s="176">
        <v>20</v>
      </c>
      <c r="K24" s="176">
        <v>0</v>
      </c>
      <c r="L24" s="176">
        <v>18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26</v>
      </c>
      <c r="C25" s="174">
        <v>130</v>
      </c>
      <c r="D25" s="176">
        <v>17</v>
      </c>
      <c r="E25" s="176">
        <v>20</v>
      </c>
      <c r="F25" s="176">
        <v>19</v>
      </c>
      <c r="G25" s="176">
        <v>19</v>
      </c>
      <c r="H25" s="176">
        <v>18</v>
      </c>
      <c r="I25" s="176">
        <v>18</v>
      </c>
      <c r="J25" s="176">
        <v>18</v>
      </c>
      <c r="K25" s="176">
        <v>18</v>
      </c>
      <c r="L25" s="176">
        <v>18</v>
      </c>
      <c r="M25" s="176">
        <v>17</v>
      </c>
      <c r="N25" s="176">
        <v>0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0">
        <v>45182</v>
      </c>
      <c r="E26" s="250">
        <v>45196</v>
      </c>
      <c r="F26" s="250">
        <v>45210</v>
      </c>
      <c r="G26" s="250">
        <v>45224</v>
      </c>
      <c r="H26" s="250">
        <v>45238</v>
      </c>
      <c r="I26" s="250">
        <v>45259</v>
      </c>
      <c r="J26" s="250">
        <v>45266</v>
      </c>
      <c r="K26" s="250">
        <v>45301</v>
      </c>
      <c r="L26" s="251">
        <v>45315</v>
      </c>
      <c r="M26" s="250">
        <v>45329</v>
      </c>
      <c r="N26" s="178"/>
      <c r="O26" s="178"/>
      <c r="P26" s="178"/>
      <c r="Q26" s="178"/>
      <c r="R26" s="179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140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20</v>
      </c>
      <c r="N27" s="176">
        <v>0</v>
      </c>
      <c r="O27" s="176">
        <v>0</v>
      </c>
      <c r="P27" s="176">
        <v>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140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20</v>
      </c>
      <c r="N28" s="176">
        <v>0</v>
      </c>
      <c r="O28" s="176">
        <v>0</v>
      </c>
      <c r="P28" s="176">
        <v>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30</v>
      </c>
      <c r="C29" s="174">
        <v>140</v>
      </c>
      <c r="D29" s="176">
        <v>0</v>
      </c>
      <c r="E29" s="176">
        <v>0</v>
      </c>
      <c r="F29" s="176">
        <v>20</v>
      </c>
      <c r="G29" s="176">
        <v>20</v>
      </c>
      <c r="H29" s="176">
        <v>18</v>
      </c>
      <c r="I29" s="176">
        <v>20</v>
      </c>
      <c r="J29" s="176">
        <v>20</v>
      </c>
      <c r="K29" s="176">
        <v>20</v>
      </c>
      <c r="L29" s="176">
        <v>20</v>
      </c>
      <c r="M29" s="176">
        <v>20</v>
      </c>
      <c r="N29" s="176">
        <v>0</v>
      </c>
      <c r="O29" s="176">
        <v>0</v>
      </c>
      <c r="P29" s="176">
        <v>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35</v>
      </c>
      <c r="C30" s="174">
        <v>140</v>
      </c>
      <c r="D30" s="176">
        <v>19</v>
      </c>
      <c r="E30" s="176">
        <v>20</v>
      </c>
      <c r="F30" s="176">
        <v>18</v>
      </c>
      <c r="G30" s="176">
        <v>20</v>
      </c>
      <c r="H30" s="176">
        <v>20</v>
      </c>
      <c r="I30" s="176">
        <v>20</v>
      </c>
      <c r="J30" s="176">
        <v>20</v>
      </c>
      <c r="K30" s="176">
        <v>20</v>
      </c>
      <c r="L30" s="176">
        <v>20</v>
      </c>
      <c r="M30" s="176">
        <v>20</v>
      </c>
      <c r="N30" s="176">
        <v>0</v>
      </c>
      <c r="O30" s="176">
        <v>0</v>
      </c>
      <c r="P30" s="176">
        <v>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34</v>
      </c>
      <c r="C31" s="174">
        <v>139</v>
      </c>
      <c r="D31" s="176">
        <v>19</v>
      </c>
      <c r="E31" s="176">
        <v>0</v>
      </c>
      <c r="F31" s="176">
        <v>20</v>
      </c>
      <c r="G31" s="176">
        <v>0</v>
      </c>
      <c r="H31" s="176">
        <v>20</v>
      </c>
      <c r="I31" s="176">
        <v>19</v>
      </c>
      <c r="J31" s="176">
        <v>20</v>
      </c>
      <c r="K31" s="176">
        <v>20</v>
      </c>
      <c r="L31" s="176">
        <v>20</v>
      </c>
      <c r="M31" s="176">
        <v>20</v>
      </c>
      <c r="N31" s="176">
        <v>0</v>
      </c>
      <c r="O31" s="176">
        <v>0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137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18</v>
      </c>
      <c r="N32" s="176">
        <v>0</v>
      </c>
      <c r="O32" s="176">
        <v>0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116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20</v>
      </c>
      <c r="N33" s="176">
        <v>0</v>
      </c>
      <c r="O33" s="176">
        <v>0</v>
      </c>
      <c r="P33" s="176">
        <v>0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25</v>
      </c>
      <c r="C34" s="174">
        <v>93</v>
      </c>
      <c r="D34" s="176">
        <v>0</v>
      </c>
      <c r="E34" s="176">
        <v>19</v>
      </c>
      <c r="F34" s="176">
        <v>0</v>
      </c>
      <c r="G34" s="176">
        <v>0</v>
      </c>
      <c r="H34" s="176">
        <v>0</v>
      </c>
      <c r="I34" s="176">
        <v>0</v>
      </c>
      <c r="J34" s="176">
        <v>19</v>
      </c>
      <c r="K34" s="176">
        <v>18</v>
      </c>
      <c r="L34" s="176">
        <v>19</v>
      </c>
      <c r="M34" s="176">
        <v>18</v>
      </c>
      <c r="N34" s="176">
        <v>0</v>
      </c>
      <c r="O34" s="176">
        <v>0</v>
      </c>
      <c r="P34" s="176">
        <v>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90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15</v>
      </c>
      <c r="N35" s="176">
        <v>0</v>
      </c>
      <c r="O35" s="176">
        <v>0</v>
      </c>
      <c r="P35" s="176">
        <v>0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31</v>
      </c>
      <c r="C36" s="174">
        <v>78</v>
      </c>
      <c r="D36" s="176">
        <v>0</v>
      </c>
      <c r="E36" s="176">
        <v>20</v>
      </c>
      <c r="F36" s="176">
        <v>19</v>
      </c>
      <c r="G36" s="176">
        <v>20</v>
      </c>
      <c r="H36" s="176">
        <v>0</v>
      </c>
      <c r="I36" s="176">
        <v>19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64</v>
      </c>
      <c r="C37" s="174">
        <v>53</v>
      </c>
      <c r="D37" s="176">
        <v>0</v>
      </c>
      <c r="E37" s="176">
        <v>7</v>
      </c>
      <c r="F37" s="176">
        <v>16</v>
      </c>
      <c r="G37" s="176">
        <v>0</v>
      </c>
      <c r="H37" s="176">
        <v>15</v>
      </c>
      <c r="I37" s="176">
        <v>0</v>
      </c>
      <c r="J37" s="176">
        <v>0</v>
      </c>
      <c r="K37" s="176">
        <v>0</v>
      </c>
      <c r="L37" s="176">
        <v>0</v>
      </c>
      <c r="M37" s="176">
        <v>15</v>
      </c>
      <c r="N37" s="176">
        <v>0</v>
      </c>
      <c r="O37" s="176">
        <v>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0" t="s">
        <v>32</v>
      </c>
      <c r="C38" s="181">
        <v>20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20</v>
      </c>
      <c r="N38" s="182">
        <v>0</v>
      </c>
      <c r="O38" s="182">
        <v>0</v>
      </c>
      <c r="P38" s="182">
        <v>0</v>
      </c>
      <c r="Q38" s="182">
        <v>0</v>
      </c>
      <c r="R38" s="183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Q31" sqref="Q31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5"/>
      <c r="B1" s="185"/>
      <c r="C1" s="320" t="s">
        <v>1</v>
      </c>
      <c r="D1" s="320"/>
      <c r="E1" s="185"/>
      <c r="F1" s="185"/>
      <c r="G1" s="185"/>
      <c r="H1" s="185"/>
      <c r="I1" s="186"/>
      <c r="J1" s="186"/>
      <c r="K1" s="186"/>
      <c r="L1" s="186"/>
      <c r="M1" s="186"/>
      <c r="N1" s="185"/>
      <c r="O1" s="185"/>
      <c r="P1" s="185"/>
      <c r="Q1" s="187"/>
      <c r="R1" s="187"/>
      <c r="S1" s="187"/>
      <c r="T1" s="32"/>
      <c r="U1" s="32"/>
      <c r="V1" s="33"/>
      <c r="W1" s="1"/>
      <c r="X1" s="1"/>
      <c r="Y1" s="1"/>
      <c r="Z1" s="1"/>
      <c r="AA1" s="1"/>
    </row>
    <row r="2" spans="1:27" ht="16.2">
      <c r="A2" s="188"/>
      <c r="B2" s="189" t="s">
        <v>0</v>
      </c>
      <c r="C2" s="217">
        <v>45182</v>
      </c>
      <c r="D2" s="217">
        <v>45196</v>
      </c>
      <c r="E2" s="217">
        <v>45210</v>
      </c>
      <c r="F2" s="217">
        <v>45224</v>
      </c>
      <c r="G2" s="217">
        <v>45238</v>
      </c>
      <c r="H2" s="217">
        <v>45259</v>
      </c>
      <c r="I2" s="218">
        <v>45266</v>
      </c>
      <c r="J2" s="219">
        <v>45301</v>
      </c>
      <c r="K2" s="219">
        <v>45315</v>
      </c>
      <c r="L2" s="219">
        <v>45329</v>
      </c>
      <c r="M2" s="219"/>
      <c r="N2" s="217"/>
      <c r="O2" s="217"/>
      <c r="P2" s="217"/>
      <c r="Q2" s="220"/>
      <c r="R2" s="190" t="s">
        <v>10</v>
      </c>
      <c r="S2" s="191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2">
        <v>1</v>
      </c>
      <c r="B3" s="193" t="s">
        <v>71</v>
      </c>
      <c r="C3" s="194">
        <v>0</v>
      </c>
      <c r="D3" s="194">
        <v>0</v>
      </c>
      <c r="E3" s="194">
        <v>2065</v>
      </c>
      <c r="F3" s="194">
        <v>2120</v>
      </c>
      <c r="G3" s="194">
        <v>1995</v>
      </c>
      <c r="H3" s="194">
        <v>2108</v>
      </c>
      <c r="I3" s="194">
        <v>2096</v>
      </c>
      <c r="J3" s="194">
        <v>2129</v>
      </c>
      <c r="K3" s="194">
        <v>2139</v>
      </c>
      <c r="L3" s="194">
        <v>2149</v>
      </c>
      <c r="M3" s="194"/>
      <c r="N3" s="194"/>
      <c r="O3" s="194"/>
      <c r="P3" s="194"/>
      <c r="Q3" s="194"/>
      <c r="R3" s="194">
        <f t="shared" ref="R3:R11" si="0">SUM(C3:Q3)</f>
        <v>16801</v>
      </c>
      <c r="S3" s="195">
        <f>SUM(C3:Q3)/120</f>
        <v>140.00833333333333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2">
        <v>2</v>
      </c>
      <c r="B4" s="196" t="s">
        <v>46</v>
      </c>
      <c r="C4" s="197">
        <v>1909</v>
      </c>
      <c r="D4" s="198">
        <v>0</v>
      </c>
      <c r="E4" s="198">
        <v>2049</v>
      </c>
      <c r="F4" s="198">
        <v>2027</v>
      </c>
      <c r="G4" s="198">
        <v>2091</v>
      </c>
      <c r="H4" s="198">
        <v>0</v>
      </c>
      <c r="I4" s="194">
        <v>0</v>
      </c>
      <c r="J4" s="194">
        <v>2049</v>
      </c>
      <c r="K4" s="194">
        <v>2036</v>
      </c>
      <c r="L4" s="194">
        <v>2066</v>
      </c>
      <c r="M4" s="199"/>
      <c r="N4" s="200"/>
      <c r="O4" s="200"/>
      <c r="P4" s="200"/>
      <c r="Q4" s="200"/>
      <c r="R4" s="194">
        <f t="shared" si="0"/>
        <v>14227</v>
      </c>
      <c r="S4" s="195">
        <f>SUM(C4:Q4)/105</f>
        <v>135.49523809523811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2">
        <v>3</v>
      </c>
      <c r="B5" s="196" t="s">
        <v>45</v>
      </c>
      <c r="C5" s="197">
        <v>1960</v>
      </c>
      <c r="D5" s="198">
        <v>0</v>
      </c>
      <c r="E5" s="198">
        <v>2022</v>
      </c>
      <c r="F5" s="198">
        <v>2032</v>
      </c>
      <c r="G5" s="198">
        <v>2045</v>
      </c>
      <c r="H5" s="198">
        <v>0</v>
      </c>
      <c r="I5" s="194">
        <v>0</v>
      </c>
      <c r="J5" s="194">
        <v>1948</v>
      </c>
      <c r="K5" s="194">
        <v>2035</v>
      </c>
      <c r="L5" s="194">
        <v>2080</v>
      </c>
      <c r="M5" s="199"/>
      <c r="N5" s="200"/>
      <c r="O5" s="200"/>
      <c r="P5" s="200"/>
      <c r="Q5" s="200"/>
      <c r="R5" s="194">
        <f t="shared" si="0"/>
        <v>14122</v>
      </c>
      <c r="S5" s="195">
        <f>SUM(C5:Q5)/105</f>
        <v>134.49523809523811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2">
        <v>4</v>
      </c>
      <c r="B6" s="196" t="s">
        <v>11</v>
      </c>
      <c r="C6" s="197">
        <v>1881</v>
      </c>
      <c r="D6" s="198">
        <v>1986</v>
      </c>
      <c r="E6" s="198">
        <v>1977</v>
      </c>
      <c r="F6" s="198">
        <v>1965</v>
      </c>
      <c r="G6" s="198">
        <v>0</v>
      </c>
      <c r="H6" s="198">
        <v>1930</v>
      </c>
      <c r="I6" s="194">
        <v>2037</v>
      </c>
      <c r="J6" s="194">
        <v>1935</v>
      </c>
      <c r="K6" s="194">
        <v>1945</v>
      </c>
      <c r="L6" s="194">
        <v>1976</v>
      </c>
      <c r="M6" s="199"/>
      <c r="N6" s="200"/>
      <c r="O6" s="200"/>
      <c r="P6" s="200"/>
      <c r="Q6" s="200"/>
      <c r="R6" s="194">
        <f t="shared" si="0"/>
        <v>17632</v>
      </c>
      <c r="S6" s="195">
        <f>SUM(C6:Q6)/135</f>
        <v>130.60740740740741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2">
        <v>5</v>
      </c>
      <c r="B7" s="196" t="s">
        <v>4</v>
      </c>
      <c r="C7" s="197">
        <v>1871</v>
      </c>
      <c r="D7" s="198">
        <v>1949</v>
      </c>
      <c r="E7" s="198">
        <v>1938</v>
      </c>
      <c r="F7" s="198">
        <v>1988</v>
      </c>
      <c r="G7" s="198">
        <v>2009</v>
      </c>
      <c r="H7" s="198">
        <v>1852</v>
      </c>
      <c r="I7" s="194">
        <v>2053</v>
      </c>
      <c r="J7" s="194">
        <v>1938</v>
      </c>
      <c r="K7" s="194">
        <v>1940</v>
      </c>
      <c r="L7" s="194">
        <v>1939</v>
      </c>
      <c r="M7" s="199"/>
      <c r="N7" s="200"/>
      <c r="O7" s="200"/>
      <c r="P7" s="200"/>
      <c r="Q7" s="200"/>
      <c r="R7" s="194">
        <f t="shared" si="0"/>
        <v>19477</v>
      </c>
      <c r="S7" s="195">
        <f>SUM(C7:Q7)/150</f>
        <v>129.84666666666666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2">
        <v>6</v>
      </c>
      <c r="B8" s="196" t="s">
        <v>3</v>
      </c>
      <c r="C8" s="197">
        <v>1885</v>
      </c>
      <c r="D8" s="198">
        <v>1917</v>
      </c>
      <c r="E8" s="198">
        <v>1895</v>
      </c>
      <c r="F8" s="198">
        <v>1935</v>
      </c>
      <c r="G8" s="198">
        <v>1989</v>
      </c>
      <c r="H8" s="198">
        <v>1926</v>
      </c>
      <c r="I8" s="194">
        <v>1975</v>
      </c>
      <c r="J8" s="194">
        <v>1945</v>
      </c>
      <c r="K8" s="194">
        <v>0</v>
      </c>
      <c r="L8" s="194">
        <v>2013</v>
      </c>
      <c r="M8" s="199"/>
      <c r="N8" s="200"/>
      <c r="O8" s="200"/>
      <c r="P8" s="200"/>
      <c r="Q8" s="200"/>
      <c r="R8" s="194">
        <f t="shared" si="0"/>
        <v>17480</v>
      </c>
      <c r="S8" s="195">
        <f>SUM(C8:Q8)/135</f>
        <v>129.4814814814815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2">
        <v>7</v>
      </c>
      <c r="B9" s="193" t="s">
        <v>20</v>
      </c>
      <c r="C9" s="194">
        <v>1872</v>
      </c>
      <c r="D9" s="194">
        <v>1931</v>
      </c>
      <c r="E9" s="194">
        <v>1876</v>
      </c>
      <c r="F9" s="194">
        <v>1886</v>
      </c>
      <c r="G9" s="194">
        <v>1874</v>
      </c>
      <c r="H9" s="194">
        <v>1947</v>
      </c>
      <c r="I9" s="194">
        <v>1988</v>
      </c>
      <c r="J9" s="194">
        <v>1886</v>
      </c>
      <c r="K9" s="194">
        <v>1901</v>
      </c>
      <c r="L9" s="194">
        <v>1930</v>
      </c>
      <c r="M9" s="194"/>
      <c r="N9" s="194"/>
      <c r="O9" s="194"/>
      <c r="P9" s="194"/>
      <c r="Q9" s="194"/>
      <c r="R9" s="194">
        <f t="shared" si="0"/>
        <v>19091</v>
      </c>
      <c r="S9" s="195">
        <f>SUM(C9:Q9)/150</f>
        <v>127.27333333333333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2">
        <v>8</v>
      </c>
      <c r="B10" s="196" t="s">
        <v>19</v>
      </c>
      <c r="C10" s="197">
        <v>1883</v>
      </c>
      <c r="D10" s="198">
        <v>1857</v>
      </c>
      <c r="E10" s="198">
        <v>1888</v>
      </c>
      <c r="F10" s="198">
        <v>1838</v>
      </c>
      <c r="G10" s="198">
        <v>1888</v>
      </c>
      <c r="H10" s="198">
        <v>1865</v>
      </c>
      <c r="I10" s="194">
        <v>1956</v>
      </c>
      <c r="J10" s="194">
        <v>1805</v>
      </c>
      <c r="K10" s="194">
        <v>1922</v>
      </c>
      <c r="L10" s="194">
        <v>1860</v>
      </c>
      <c r="M10" s="199"/>
      <c r="N10" s="200"/>
      <c r="O10" s="200"/>
      <c r="P10" s="200"/>
      <c r="Q10" s="200"/>
      <c r="R10" s="194">
        <f t="shared" si="0"/>
        <v>18762</v>
      </c>
      <c r="S10" s="195">
        <f>SUM(C10:Q10)/150</f>
        <v>125.08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2">
        <v>9</v>
      </c>
      <c r="B11" s="196" t="s">
        <v>18</v>
      </c>
      <c r="C11" s="197">
        <v>1835</v>
      </c>
      <c r="D11" s="198">
        <v>1905</v>
      </c>
      <c r="E11" s="198">
        <v>1853</v>
      </c>
      <c r="F11" s="198">
        <v>1789</v>
      </c>
      <c r="G11" s="198">
        <v>1872</v>
      </c>
      <c r="H11" s="198">
        <v>1919</v>
      </c>
      <c r="I11" s="194">
        <v>1813</v>
      </c>
      <c r="J11" s="194">
        <v>1888</v>
      </c>
      <c r="K11" s="194">
        <v>1921</v>
      </c>
      <c r="L11" s="194">
        <v>1966</v>
      </c>
      <c r="M11" s="199"/>
      <c r="N11" s="200"/>
      <c r="O11" s="200"/>
      <c r="P11" s="200"/>
      <c r="Q11" s="200"/>
      <c r="R11" s="194">
        <f t="shared" si="0"/>
        <v>18761</v>
      </c>
      <c r="S11" s="195">
        <f>SUM(C11:Q11)/150</f>
        <v>125.07333333333334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3"/>
      <c r="B12" s="204"/>
      <c r="C12" s="321" t="s">
        <v>1</v>
      </c>
      <c r="D12" s="321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45"/>
      <c r="U12" s="1"/>
      <c r="V12" s="1"/>
      <c r="W12" s="1"/>
      <c r="X12" s="1"/>
      <c r="Y12" s="1"/>
      <c r="Z12" s="1"/>
      <c r="AA12" s="1"/>
    </row>
    <row r="13" spans="1:27" ht="16.2">
      <c r="A13" s="192"/>
      <c r="B13" s="189" t="s">
        <v>6</v>
      </c>
      <c r="C13" s="217">
        <v>45182</v>
      </c>
      <c r="D13" s="217">
        <v>45196</v>
      </c>
      <c r="E13" s="217">
        <v>45210</v>
      </c>
      <c r="F13" s="217">
        <v>45224</v>
      </c>
      <c r="G13" s="217">
        <v>45238</v>
      </c>
      <c r="H13" s="217">
        <v>45259</v>
      </c>
      <c r="I13" s="218">
        <v>45266</v>
      </c>
      <c r="J13" s="219">
        <v>45301</v>
      </c>
      <c r="K13" s="219">
        <v>45315</v>
      </c>
      <c r="L13" s="219">
        <v>45329</v>
      </c>
      <c r="M13" s="219"/>
      <c r="N13" s="217"/>
      <c r="O13" s="217"/>
      <c r="P13" s="217"/>
      <c r="Q13" s="220"/>
      <c r="R13" s="212" t="s">
        <v>10</v>
      </c>
      <c r="S13" s="213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2">
        <v>1</v>
      </c>
      <c r="B14" s="196" t="s">
        <v>58</v>
      </c>
      <c r="C14" s="197">
        <v>1853</v>
      </c>
      <c r="D14" s="198">
        <v>1859</v>
      </c>
      <c r="E14" s="198">
        <v>1957</v>
      </c>
      <c r="F14" s="198">
        <v>1906</v>
      </c>
      <c r="G14" s="198">
        <v>0</v>
      </c>
      <c r="H14" s="198">
        <v>1908</v>
      </c>
      <c r="I14" s="194">
        <v>1956</v>
      </c>
      <c r="J14" s="194">
        <v>0</v>
      </c>
      <c r="K14" s="194">
        <v>1915</v>
      </c>
      <c r="L14" s="194">
        <v>0</v>
      </c>
      <c r="M14" s="199"/>
      <c r="N14" s="200"/>
      <c r="O14" s="200"/>
      <c r="P14" s="200"/>
      <c r="Q14" s="200"/>
      <c r="R14" s="201">
        <f t="shared" ref="R14:R22" si="1">SUM(C14:Q14)</f>
        <v>13354</v>
      </c>
      <c r="S14" s="195">
        <f>SUM(C14:Q14)/105</f>
        <v>127.18095238095238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2">
        <v>2</v>
      </c>
      <c r="B15" s="196" t="s">
        <v>21</v>
      </c>
      <c r="C15" s="197">
        <v>1832</v>
      </c>
      <c r="D15" s="198">
        <v>1830</v>
      </c>
      <c r="E15" s="198">
        <v>1874</v>
      </c>
      <c r="F15" s="198">
        <v>1941</v>
      </c>
      <c r="G15" s="198">
        <v>1814</v>
      </c>
      <c r="H15" s="198">
        <v>1913</v>
      </c>
      <c r="I15" s="194">
        <v>1867</v>
      </c>
      <c r="J15" s="194">
        <v>1833</v>
      </c>
      <c r="K15" s="194">
        <v>1932</v>
      </c>
      <c r="L15" s="194">
        <v>1958</v>
      </c>
      <c r="M15" s="199"/>
      <c r="N15" s="200"/>
      <c r="O15" s="200"/>
      <c r="P15" s="200"/>
      <c r="Q15" s="200"/>
      <c r="R15" s="201">
        <f t="shared" si="1"/>
        <v>18794</v>
      </c>
      <c r="S15" s="195">
        <f>SUM(C15:Q15)/150</f>
        <v>125.29333333333334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2">
        <v>3</v>
      </c>
      <c r="B16" s="196" t="s">
        <v>49</v>
      </c>
      <c r="C16" s="197">
        <v>0</v>
      </c>
      <c r="D16" s="198">
        <v>1862</v>
      </c>
      <c r="E16" s="198">
        <v>1849</v>
      </c>
      <c r="F16" s="198">
        <v>1857</v>
      </c>
      <c r="G16" s="198">
        <v>1891</v>
      </c>
      <c r="H16" s="198">
        <v>1866</v>
      </c>
      <c r="I16" s="194">
        <v>1859</v>
      </c>
      <c r="J16" s="194">
        <v>1848</v>
      </c>
      <c r="K16" s="194">
        <v>1860</v>
      </c>
      <c r="L16" s="194">
        <v>1826</v>
      </c>
      <c r="M16" s="199"/>
      <c r="N16" s="200"/>
      <c r="O16" s="200"/>
      <c r="P16" s="200"/>
      <c r="Q16" s="200"/>
      <c r="R16" s="201">
        <f t="shared" si="1"/>
        <v>16718</v>
      </c>
      <c r="S16" s="195">
        <f>SUM(C16:Q16)/135</f>
        <v>123.83703703703704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2">
        <v>4</v>
      </c>
      <c r="B17" s="196" t="s">
        <v>23</v>
      </c>
      <c r="C17" s="197">
        <v>1762</v>
      </c>
      <c r="D17" s="198">
        <v>1892</v>
      </c>
      <c r="E17" s="198">
        <v>1805</v>
      </c>
      <c r="F17" s="198">
        <v>1842</v>
      </c>
      <c r="G17" s="198">
        <v>1820</v>
      </c>
      <c r="H17" s="198">
        <v>0</v>
      </c>
      <c r="I17" s="194">
        <v>0</v>
      </c>
      <c r="J17" s="194">
        <v>1897</v>
      </c>
      <c r="K17" s="194">
        <v>1889</v>
      </c>
      <c r="L17" s="194">
        <v>1946</v>
      </c>
      <c r="M17" s="199"/>
      <c r="N17" s="200"/>
      <c r="O17" s="200"/>
      <c r="P17" s="200"/>
      <c r="Q17" s="200"/>
      <c r="R17" s="201">
        <f t="shared" si="1"/>
        <v>14853</v>
      </c>
      <c r="S17" s="195">
        <f>SUM(C17:Q17)/120</f>
        <v>123.77500000000001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2">
        <v>5</v>
      </c>
      <c r="B18" s="196" t="s">
        <v>48</v>
      </c>
      <c r="C18" s="197">
        <v>0</v>
      </c>
      <c r="D18" s="198">
        <v>1820</v>
      </c>
      <c r="E18" s="198">
        <v>1842</v>
      </c>
      <c r="F18" s="198">
        <v>1803</v>
      </c>
      <c r="G18" s="198">
        <v>1787</v>
      </c>
      <c r="H18" s="198">
        <v>1857</v>
      </c>
      <c r="I18" s="194">
        <v>1888</v>
      </c>
      <c r="J18" s="194">
        <v>1843</v>
      </c>
      <c r="K18" s="194">
        <v>1920</v>
      </c>
      <c r="L18" s="194">
        <v>1813</v>
      </c>
      <c r="M18" s="199"/>
      <c r="N18" s="200"/>
      <c r="O18" s="200"/>
      <c r="P18" s="200"/>
      <c r="Q18" s="200"/>
      <c r="R18" s="201">
        <f t="shared" si="1"/>
        <v>16573</v>
      </c>
      <c r="S18" s="195">
        <f>SUM(C18:Q18)/135</f>
        <v>122.76296296296296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2">
        <v>6</v>
      </c>
      <c r="B19" s="196" t="s">
        <v>41</v>
      </c>
      <c r="C19" s="197">
        <v>1661</v>
      </c>
      <c r="D19" s="198">
        <v>1743</v>
      </c>
      <c r="E19" s="198">
        <v>1823</v>
      </c>
      <c r="F19" s="198">
        <v>1816</v>
      </c>
      <c r="G19" s="198">
        <v>1824</v>
      </c>
      <c r="H19" s="198">
        <v>1842</v>
      </c>
      <c r="I19" s="194">
        <v>1801</v>
      </c>
      <c r="J19" s="194">
        <v>1854</v>
      </c>
      <c r="K19" s="194">
        <v>1877</v>
      </c>
      <c r="L19" s="194">
        <v>0</v>
      </c>
      <c r="M19" s="199"/>
      <c r="N19" s="200"/>
      <c r="O19" s="200"/>
      <c r="P19" s="200"/>
      <c r="Q19" s="200"/>
      <c r="R19" s="201">
        <f t="shared" si="1"/>
        <v>16241</v>
      </c>
      <c r="S19" s="195">
        <f>SUM(C19:Q19)/135</f>
        <v>120.3037037037037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2">
        <v>7</v>
      </c>
      <c r="B20" s="206" t="s">
        <v>26</v>
      </c>
      <c r="C20" s="197">
        <v>1727</v>
      </c>
      <c r="D20" s="198">
        <v>1848</v>
      </c>
      <c r="E20" s="198">
        <v>1833</v>
      </c>
      <c r="F20" s="198">
        <v>1770</v>
      </c>
      <c r="G20" s="198">
        <v>1799</v>
      </c>
      <c r="H20" s="198">
        <v>1769</v>
      </c>
      <c r="I20" s="194">
        <v>1780</v>
      </c>
      <c r="J20" s="194">
        <v>1784</v>
      </c>
      <c r="K20" s="194">
        <v>1790</v>
      </c>
      <c r="L20" s="194">
        <v>1754</v>
      </c>
      <c r="M20" s="199"/>
      <c r="N20" s="200"/>
      <c r="O20" s="200"/>
      <c r="P20" s="200"/>
      <c r="Q20" s="200"/>
      <c r="R20" s="201">
        <f t="shared" si="1"/>
        <v>17854</v>
      </c>
      <c r="S20" s="195">
        <f>SUM(C20:Q20)/150</f>
        <v>119.02666666666667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2">
        <v>8</v>
      </c>
      <c r="B21" s="205" t="s">
        <v>24</v>
      </c>
      <c r="C21" s="197">
        <v>1704</v>
      </c>
      <c r="D21" s="198">
        <v>1733</v>
      </c>
      <c r="E21" s="198">
        <v>1814</v>
      </c>
      <c r="F21" s="198">
        <v>1770</v>
      </c>
      <c r="G21" s="198">
        <v>1742</v>
      </c>
      <c r="H21" s="198">
        <v>1816</v>
      </c>
      <c r="I21" s="194">
        <v>1785</v>
      </c>
      <c r="J21" s="194">
        <v>1831</v>
      </c>
      <c r="K21" s="194">
        <v>1866</v>
      </c>
      <c r="L21" s="194">
        <v>1785</v>
      </c>
      <c r="M21" s="199"/>
      <c r="N21" s="200"/>
      <c r="O21" s="200"/>
      <c r="P21" s="200"/>
      <c r="Q21" s="200"/>
      <c r="R21" s="201">
        <f t="shared" si="1"/>
        <v>17846</v>
      </c>
      <c r="S21" s="195">
        <f>SUM(C21:Q21)/150</f>
        <v>118.97333333333333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2">
        <v>9</v>
      </c>
      <c r="B22" s="196" t="s">
        <v>22</v>
      </c>
      <c r="C22" s="197">
        <v>1741</v>
      </c>
      <c r="D22" s="198">
        <v>0</v>
      </c>
      <c r="E22" s="198">
        <v>1747</v>
      </c>
      <c r="F22" s="198">
        <v>1785</v>
      </c>
      <c r="G22" s="198">
        <v>1754</v>
      </c>
      <c r="H22" s="198">
        <v>1778</v>
      </c>
      <c r="I22" s="194">
        <v>1811</v>
      </c>
      <c r="J22" s="194">
        <v>1756</v>
      </c>
      <c r="K22" s="194">
        <v>1851</v>
      </c>
      <c r="L22" s="194">
        <v>1797</v>
      </c>
      <c r="M22" s="199"/>
      <c r="N22" s="200"/>
      <c r="O22" s="200"/>
      <c r="P22" s="200"/>
      <c r="Q22" s="200"/>
      <c r="R22" s="201">
        <f t="shared" si="1"/>
        <v>16020</v>
      </c>
      <c r="S22" s="195">
        <f>SUM(C22:Q22)/135</f>
        <v>118.66666666666667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2"/>
      <c r="B23" s="204"/>
      <c r="C23" s="320" t="s">
        <v>1</v>
      </c>
      <c r="D23" s="320"/>
      <c r="E23" s="207"/>
      <c r="F23" s="207"/>
      <c r="G23" s="207"/>
      <c r="H23" s="207"/>
      <c r="I23" s="208"/>
      <c r="J23" s="208"/>
      <c r="K23" s="208"/>
      <c r="L23" s="208"/>
      <c r="M23" s="209"/>
      <c r="N23" s="210"/>
      <c r="O23" s="210"/>
      <c r="P23" s="210"/>
      <c r="Q23" s="210"/>
      <c r="R23" s="211"/>
      <c r="S23" s="202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2"/>
      <c r="B24" s="189" t="s">
        <v>27</v>
      </c>
      <c r="C24" s="217">
        <v>45182</v>
      </c>
      <c r="D24" s="217">
        <v>45196</v>
      </c>
      <c r="E24" s="217">
        <v>45210</v>
      </c>
      <c r="F24" s="217">
        <v>45224</v>
      </c>
      <c r="G24" s="217">
        <v>45238</v>
      </c>
      <c r="H24" s="217">
        <v>45259</v>
      </c>
      <c r="I24" s="218">
        <v>45266</v>
      </c>
      <c r="J24" s="219">
        <v>45301</v>
      </c>
      <c r="K24" s="219">
        <v>45315</v>
      </c>
      <c r="L24" s="219">
        <v>45329</v>
      </c>
      <c r="M24" s="219"/>
      <c r="N24" s="217"/>
      <c r="O24" s="217"/>
      <c r="P24" s="217"/>
      <c r="Q24" s="220"/>
      <c r="R24" s="212" t="s">
        <v>10</v>
      </c>
      <c r="S24" s="213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2">
        <v>1</v>
      </c>
      <c r="B25" s="196" t="s">
        <v>51</v>
      </c>
      <c r="C25" s="194">
        <v>1778</v>
      </c>
      <c r="D25" s="194">
        <v>1790</v>
      </c>
      <c r="E25" s="198">
        <v>1825</v>
      </c>
      <c r="F25" s="198">
        <v>1787</v>
      </c>
      <c r="G25" s="198">
        <v>1798</v>
      </c>
      <c r="H25" s="198">
        <v>1781</v>
      </c>
      <c r="I25" s="198">
        <v>1801</v>
      </c>
      <c r="J25" s="197">
        <v>1861</v>
      </c>
      <c r="K25" s="197">
        <v>1866</v>
      </c>
      <c r="L25" s="197">
        <v>1898</v>
      </c>
      <c r="M25" s="214"/>
      <c r="N25" s="214"/>
      <c r="O25" s="214"/>
      <c r="P25" s="214"/>
      <c r="Q25" s="214"/>
      <c r="R25" s="201">
        <f t="shared" ref="R25:R36" si="2">SUM(C25:Q25)</f>
        <v>18185</v>
      </c>
      <c r="S25" s="195">
        <f>SUM(C25:Q25)/150</f>
        <v>121.23333333333333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2">
        <v>2</v>
      </c>
      <c r="B26" s="196" t="s">
        <v>28</v>
      </c>
      <c r="C26" s="194">
        <v>1686</v>
      </c>
      <c r="D26" s="194">
        <v>0</v>
      </c>
      <c r="E26" s="198">
        <v>1753</v>
      </c>
      <c r="F26" s="198">
        <v>1749</v>
      </c>
      <c r="G26" s="198">
        <v>1705</v>
      </c>
      <c r="H26" s="198">
        <v>1728</v>
      </c>
      <c r="I26" s="198">
        <v>1782</v>
      </c>
      <c r="J26" s="198">
        <v>0</v>
      </c>
      <c r="K26" s="194">
        <v>0</v>
      </c>
      <c r="L26" s="194">
        <v>1837</v>
      </c>
      <c r="M26" s="199"/>
      <c r="N26" s="199"/>
      <c r="O26" s="214"/>
      <c r="P26" s="200"/>
      <c r="Q26" s="200"/>
      <c r="R26" s="201">
        <f t="shared" si="2"/>
        <v>12240</v>
      </c>
      <c r="S26" s="195">
        <f>SUM(C26:Q26)/105</f>
        <v>116.57142857142857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2">
        <v>3</v>
      </c>
      <c r="B27" s="196" t="s">
        <v>30</v>
      </c>
      <c r="C27" s="197">
        <v>0</v>
      </c>
      <c r="D27" s="198">
        <v>0</v>
      </c>
      <c r="E27" s="198">
        <v>1752</v>
      </c>
      <c r="F27" s="198">
        <v>1690</v>
      </c>
      <c r="G27" s="198">
        <v>1632</v>
      </c>
      <c r="H27" s="198">
        <v>1767</v>
      </c>
      <c r="I27" s="194">
        <v>1768</v>
      </c>
      <c r="J27" s="194">
        <v>1750</v>
      </c>
      <c r="K27" s="194">
        <v>1790</v>
      </c>
      <c r="L27" s="194">
        <v>1782</v>
      </c>
      <c r="M27" s="199"/>
      <c r="N27" s="200"/>
      <c r="O27" s="200"/>
      <c r="P27" s="200"/>
      <c r="Q27" s="200"/>
      <c r="R27" s="201">
        <f t="shared" si="2"/>
        <v>13931</v>
      </c>
      <c r="S27" s="195">
        <f>SUM(C27:Q27)/120</f>
        <v>116.09166666666667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2">
        <v>4</v>
      </c>
      <c r="B28" s="196" t="s">
        <v>33</v>
      </c>
      <c r="C28" s="194">
        <v>1595</v>
      </c>
      <c r="D28" s="194">
        <v>0</v>
      </c>
      <c r="E28" s="198">
        <v>0</v>
      </c>
      <c r="F28" s="198">
        <v>0</v>
      </c>
      <c r="G28" s="198">
        <v>1714</v>
      </c>
      <c r="H28" s="198">
        <v>0</v>
      </c>
      <c r="I28" s="198">
        <v>1785</v>
      </c>
      <c r="J28" s="198">
        <v>1755</v>
      </c>
      <c r="K28" s="194">
        <v>1738</v>
      </c>
      <c r="L28" s="194">
        <v>1853</v>
      </c>
      <c r="M28" s="199"/>
      <c r="N28" s="199"/>
      <c r="O28" s="199"/>
      <c r="P28" s="200"/>
      <c r="Q28" s="200"/>
      <c r="R28" s="201">
        <f t="shared" si="2"/>
        <v>10440</v>
      </c>
      <c r="S28" s="195">
        <f>SUM(C28:Q28)/90</f>
        <v>116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2">
        <v>5</v>
      </c>
      <c r="B29" s="196" t="s">
        <v>31</v>
      </c>
      <c r="C29" s="197">
        <v>0</v>
      </c>
      <c r="D29" s="198">
        <v>1609</v>
      </c>
      <c r="E29" s="198">
        <v>1760</v>
      </c>
      <c r="F29" s="198">
        <v>1765</v>
      </c>
      <c r="G29" s="198">
        <v>0</v>
      </c>
      <c r="H29" s="198">
        <v>1730</v>
      </c>
      <c r="I29" s="194">
        <v>0</v>
      </c>
      <c r="J29" s="194"/>
      <c r="K29" s="194"/>
      <c r="L29" s="194"/>
      <c r="M29" s="199"/>
      <c r="N29" s="200"/>
      <c r="O29" s="200"/>
      <c r="P29" s="200"/>
      <c r="Q29" s="216"/>
      <c r="R29" s="201">
        <f t="shared" si="2"/>
        <v>6864</v>
      </c>
      <c r="S29" s="195">
        <f>SUM(C29:Q29)/60</f>
        <v>114.4</v>
      </c>
      <c r="T29" s="46"/>
      <c r="U29" s="322"/>
      <c r="V29" s="322"/>
      <c r="W29" s="322"/>
      <c r="X29" s="1"/>
      <c r="Y29" s="1"/>
      <c r="Z29" s="1"/>
      <c r="AA29" s="1"/>
    </row>
    <row r="30" spans="1:27" ht="18.600000000000001">
      <c r="A30" s="192">
        <v>6</v>
      </c>
      <c r="B30" s="196" t="s">
        <v>25</v>
      </c>
      <c r="C30" s="194">
        <v>0</v>
      </c>
      <c r="D30" s="198">
        <v>1670</v>
      </c>
      <c r="E30" s="198">
        <v>0</v>
      </c>
      <c r="F30" s="198">
        <v>0</v>
      </c>
      <c r="G30" s="198">
        <v>0</v>
      </c>
      <c r="H30" s="198">
        <v>0</v>
      </c>
      <c r="I30" s="194">
        <v>1684</v>
      </c>
      <c r="J30" s="194">
        <v>1707</v>
      </c>
      <c r="K30" s="194">
        <v>1751</v>
      </c>
      <c r="L30" s="194">
        <v>1659</v>
      </c>
      <c r="M30" s="199"/>
      <c r="N30" s="200"/>
      <c r="O30" s="200"/>
      <c r="P30" s="200"/>
      <c r="Q30" s="200"/>
      <c r="R30" s="201">
        <f t="shared" si="2"/>
        <v>8471</v>
      </c>
      <c r="S30" s="195">
        <f>SUM(C30:Q30)/75</f>
        <v>112.94666666666667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2">
        <v>7</v>
      </c>
      <c r="B31" s="196" t="s">
        <v>29</v>
      </c>
      <c r="C31" s="194">
        <v>1637</v>
      </c>
      <c r="D31" s="215">
        <v>1691</v>
      </c>
      <c r="E31" s="194">
        <v>1718</v>
      </c>
      <c r="F31" s="194">
        <v>1653</v>
      </c>
      <c r="G31" s="198">
        <v>1588</v>
      </c>
      <c r="H31" s="198">
        <v>1725</v>
      </c>
      <c r="I31" s="198">
        <v>1731</v>
      </c>
      <c r="J31" s="198">
        <v>0</v>
      </c>
      <c r="K31" s="194">
        <v>1763</v>
      </c>
      <c r="L31" s="194">
        <v>1672</v>
      </c>
      <c r="M31" s="199"/>
      <c r="N31" s="199"/>
      <c r="O31" s="214"/>
      <c r="P31" s="200"/>
      <c r="Q31" s="200"/>
      <c r="R31" s="201">
        <f t="shared" si="2"/>
        <v>15178</v>
      </c>
      <c r="S31" s="195">
        <f>SUM(C31:Q31)/135</f>
        <v>112.42962962962963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2">
        <v>8</v>
      </c>
      <c r="B32" s="196" t="s">
        <v>34</v>
      </c>
      <c r="C32" s="194">
        <v>1616</v>
      </c>
      <c r="D32" s="194">
        <v>0</v>
      </c>
      <c r="E32" s="198">
        <v>1606</v>
      </c>
      <c r="F32" s="198">
        <v>0</v>
      </c>
      <c r="G32" s="198">
        <v>1626</v>
      </c>
      <c r="H32" s="198">
        <v>1673</v>
      </c>
      <c r="I32" s="198">
        <v>1640</v>
      </c>
      <c r="J32" s="197">
        <v>1696</v>
      </c>
      <c r="K32" s="197">
        <v>1716</v>
      </c>
      <c r="L32" s="197">
        <v>1686</v>
      </c>
      <c r="M32" s="214"/>
      <c r="N32" s="214"/>
      <c r="O32" s="214"/>
      <c r="P32" s="214"/>
      <c r="Q32" s="214"/>
      <c r="R32" s="201">
        <f t="shared" si="2"/>
        <v>13259</v>
      </c>
      <c r="S32" s="195">
        <f>SUM(C32:Q32)/120</f>
        <v>110.49166666666666</v>
      </c>
      <c r="T32" s="46"/>
      <c r="U32" s="323"/>
      <c r="V32" s="323"/>
      <c r="W32" s="323"/>
      <c r="X32" s="1"/>
      <c r="Y32" s="1"/>
      <c r="Z32" s="1"/>
      <c r="AA32" s="1"/>
    </row>
    <row r="33" spans="1:27" ht="18.600000000000001">
      <c r="A33" s="192">
        <v>9</v>
      </c>
      <c r="B33" s="196" t="s">
        <v>32</v>
      </c>
      <c r="C33" s="194">
        <v>0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4">
        <v>0</v>
      </c>
      <c r="L33" s="194">
        <v>1627</v>
      </c>
      <c r="M33" s="199"/>
      <c r="N33" s="199"/>
      <c r="O33" s="199"/>
      <c r="P33" s="200"/>
      <c r="Q33" s="200"/>
      <c r="R33" s="201">
        <f t="shared" si="2"/>
        <v>1627</v>
      </c>
      <c r="S33" s="195">
        <f>SUM(C33:Q33)/15</f>
        <v>108.46666666666667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2">
        <v>10</v>
      </c>
      <c r="B34" s="196" t="s">
        <v>63</v>
      </c>
      <c r="C34" s="194">
        <v>1633</v>
      </c>
      <c r="D34" s="194">
        <v>1643</v>
      </c>
      <c r="E34" s="194">
        <v>1524</v>
      </c>
      <c r="F34" s="194">
        <v>1603</v>
      </c>
      <c r="G34" s="198">
        <v>1618</v>
      </c>
      <c r="H34" s="198">
        <v>1595</v>
      </c>
      <c r="I34" s="198">
        <v>1698</v>
      </c>
      <c r="J34" s="198">
        <v>0</v>
      </c>
      <c r="K34" s="194">
        <v>0</v>
      </c>
      <c r="L34" s="194">
        <v>1639</v>
      </c>
      <c r="M34" s="199"/>
      <c r="N34" s="199"/>
      <c r="O34" s="214"/>
      <c r="P34" s="200"/>
      <c r="Q34" s="200"/>
      <c r="R34" s="201">
        <f t="shared" si="2"/>
        <v>12953</v>
      </c>
      <c r="S34" s="195">
        <f>SUM(C34:Q34)/120</f>
        <v>107.94166666666666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2">
        <v>11</v>
      </c>
      <c r="B35" s="196" t="s">
        <v>35</v>
      </c>
      <c r="C35" s="194">
        <v>1568</v>
      </c>
      <c r="D35" s="215">
        <v>1546</v>
      </c>
      <c r="E35" s="194">
        <v>1516</v>
      </c>
      <c r="F35" s="194">
        <v>1633</v>
      </c>
      <c r="G35" s="198">
        <v>1507</v>
      </c>
      <c r="H35" s="198">
        <v>1681</v>
      </c>
      <c r="I35" s="198">
        <v>1703</v>
      </c>
      <c r="J35" s="198">
        <v>1592</v>
      </c>
      <c r="K35" s="194">
        <v>1635</v>
      </c>
      <c r="L35" s="194">
        <v>1633</v>
      </c>
      <c r="M35" s="199"/>
      <c r="N35" s="199"/>
      <c r="O35" s="214"/>
      <c r="P35" s="200"/>
      <c r="Q35" s="200"/>
      <c r="R35" s="201">
        <f t="shared" si="2"/>
        <v>16014</v>
      </c>
      <c r="S35" s="195">
        <f>SUM(C35:Q35)/150</f>
        <v>106.76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2">
        <v>12</v>
      </c>
      <c r="B36" s="189" t="s">
        <v>64</v>
      </c>
      <c r="C36" s="197">
        <v>0</v>
      </c>
      <c r="D36" s="254">
        <v>1488</v>
      </c>
      <c r="E36" s="197">
        <v>1571</v>
      </c>
      <c r="F36" s="198">
        <v>0</v>
      </c>
      <c r="G36" s="198">
        <v>1537</v>
      </c>
      <c r="H36" s="198">
        <v>0</v>
      </c>
      <c r="I36" s="198">
        <v>0</v>
      </c>
      <c r="J36" s="198">
        <v>0</v>
      </c>
      <c r="K36" s="194">
        <v>0</v>
      </c>
      <c r="L36" s="194">
        <v>1664</v>
      </c>
      <c r="M36" s="199"/>
      <c r="N36" s="199"/>
      <c r="O36" s="199"/>
      <c r="P36" s="200"/>
      <c r="Q36" s="200"/>
      <c r="R36" s="201">
        <f t="shared" si="2"/>
        <v>6260</v>
      </c>
      <c r="S36" s="195">
        <f>SUM(C36:Q36)/60</f>
        <v>104.33333333333333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2">
        <v>2</v>
      </c>
      <c r="B37" s="196" t="s">
        <v>36</v>
      </c>
      <c r="C37" s="197"/>
      <c r="D37" s="198"/>
      <c r="E37" s="198"/>
      <c r="F37" s="198"/>
      <c r="G37" s="198"/>
      <c r="H37" s="198"/>
      <c r="I37" s="194"/>
      <c r="J37" s="194"/>
      <c r="K37" s="194"/>
      <c r="L37" s="194"/>
      <c r="M37" s="199"/>
      <c r="N37" s="200"/>
      <c r="O37" s="200"/>
      <c r="P37" s="200"/>
      <c r="Q37" s="200"/>
      <c r="R37" s="201">
        <f t="shared" ref="R37" si="3">SUM(C37:Q37)</f>
        <v>0</v>
      </c>
      <c r="S37" s="195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G6" sqref="G6:G35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1"/>
      <c r="B1" s="221"/>
      <c r="C1" s="221"/>
      <c r="D1" s="221"/>
      <c r="E1" s="221"/>
      <c r="F1" s="221"/>
      <c r="G1" s="2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2"/>
      <c r="B2" s="324" t="s">
        <v>15</v>
      </c>
      <c r="C2" s="325"/>
      <c r="D2" s="325"/>
      <c r="E2" s="325"/>
      <c r="F2" s="325"/>
      <c r="G2" s="3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2"/>
      <c r="B3" s="223"/>
      <c r="C3" s="327"/>
      <c r="D3" s="327"/>
      <c r="E3" s="327"/>
      <c r="F3" s="224"/>
      <c r="G3" s="2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2"/>
      <c r="B4" s="225"/>
      <c r="C4" s="275">
        <f>SUM(C6:C37)</f>
        <v>0</v>
      </c>
      <c r="D4" s="278">
        <f>SUM(D6:D35)</f>
        <v>41</v>
      </c>
      <c r="E4" s="279">
        <f>SUM(E6:E35)</f>
        <v>491</v>
      </c>
      <c r="F4" s="281">
        <f>SUM(F6:F35)</f>
        <v>1844</v>
      </c>
      <c r="G4" s="280">
        <f>SUM(G6:G35)</f>
        <v>1102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6" t="s">
        <v>16</v>
      </c>
      <c r="B5" s="276" t="s">
        <v>17</v>
      </c>
      <c r="C5" s="277" t="s">
        <v>61</v>
      </c>
      <c r="D5" s="282" t="s">
        <v>56</v>
      </c>
      <c r="E5" s="283" t="s">
        <v>57</v>
      </c>
      <c r="F5" s="283" t="s">
        <v>60</v>
      </c>
      <c r="G5" s="284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7">
        <v>1</v>
      </c>
      <c r="B6" s="285" t="s">
        <v>71</v>
      </c>
      <c r="C6" s="161">
        <v>0</v>
      </c>
      <c r="D6" s="161">
        <v>21</v>
      </c>
      <c r="E6" s="161">
        <v>89</v>
      </c>
      <c r="F6" s="161">
        <v>26</v>
      </c>
      <c r="G6" s="286">
        <v>5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7">
        <v>2</v>
      </c>
      <c r="B7" s="271" t="s">
        <v>46</v>
      </c>
      <c r="C7" s="161">
        <v>0</v>
      </c>
      <c r="D7" s="161">
        <v>8</v>
      </c>
      <c r="E7" s="161">
        <v>59</v>
      </c>
      <c r="F7" s="161">
        <v>38</v>
      </c>
      <c r="G7" s="286">
        <v>8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7">
        <v>3</v>
      </c>
      <c r="B8" s="271" t="s">
        <v>45</v>
      </c>
      <c r="C8" s="161">
        <v>0</v>
      </c>
      <c r="D8" s="161">
        <v>7</v>
      </c>
      <c r="E8" s="161">
        <v>55</v>
      </c>
      <c r="F8" s="161">
        <v>41</v>
      </c>
      <c r="G8" s="286">
        <v>9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7">
        <v>4</v>
      </c>
      <c r="B9" s="271" t="s">
        <v>11</v>
      </c>
      <c r="C9" s="161">
        <v>0</v>
      </c>
      <c r="D9" s="161">
        <v>3</v>
      </c>
      <c r="E9" s="161">
        <v>49</v>
      </c>
      <c r="F9" s="161">
        <v>63</v>
      </c>
      <c r="G9" s="286">
        <v>22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7">
        <v>5</v>
      </c>
      <c r="B10" s="271" t="s">
        <v>3</v>
      </c>
      <c r="C10" s="161">
        <v>0</v>
      </c>
      <c r="D10" s="161">
        <v>1</v>
      </c>
      <c r="E10" s="161">
        <v>38</v>
      </c>
      <c r="F10" s="161">
        <v>76</v>
      </c>
      <c r="G10" s="286">
        <v>21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7">
        <v>6</v>
      </c>
      <c r="B11" s="271" t="s">
        <v>18</v>
      </c>
      <c r="C11" s="161">
        <v>0</v>
      </c>
      <c r="D11" s="161">
        <v>1</v>
      </c>
      <c r="E11" s="161">
        <v>19</v>
      </c>
      <c r="F11" s="161">
        <v>100</v>
      </c>
      <c r="G11" s="286">
        <v>28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7">
        <v>7</v>
      </c>
      <c r="B12" s="271" t="s">
        <v>2</v>
      </c>
      <c r="C12" s="161">
        <v>0</v>
      </c>
      <c r="D12" s="161">
        <v>0</v>
      </c>
      <c r="E12" s="161">
        <v>44</v>
      </c>
      <c r="F12" s="161">
        <v>86</v>
      </c>
      <c r="G12" s="286">
        <v>18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7">
        <v>8</v>
      </c>
      <c r="B13" s="271" t="s">
        <v>20</v>
      </c>
      <c r="C13" s="161">
        <v>0</v>
      </c>
      <c r="D13" s="161">
        <v>0</v>
      </c>
      <c r="E13" s="161">
        <v>29</v>
      </c>
      <c r="F13" s="161">
        <v>98</v>
      </c>
      <c r="G13" s="286">
        <v>23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7">
        <v>9</v>
      </c>
      <c r="B14" s="271" t="s">
        <v>21</v>
      </c>
      <c r="C14" s="161">
        <v>0</v>
      </c>
      <c r="D14" s="161">
        <v>0</v>
      </c>
      <c r="E14" s="161">
        <v>20</v>
      </c>
      <c r="F14" s="161">
        <v>104</v>
      </c>
      <c r="G14" s="286">
        <v>26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7">
        <v>10</v>
      </c>
      <c r="B15" s="271" t="s">
        <v>19</v>
      </c>
      <c r="C15" s="161">
        <v>0</v>
      </c>
      <c r="D15" s="161">
        <v>0</v>
      </c>
      <c r="E15" s="161">
        <v>18</v>
      </c>
      <c r="F15" s="161">
        <v>106</v>
      </c>
      <c r="G15" s="286">
        <v>25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7">
        <v>11</v>
      </c>
      <c r="B16" s="271" t="s">
        <v>58</v>
      </c>
      <c r="C16" s="161">
        <v>0</v>
      </c>
      <c r="D16" s="161">
        <v>0</v>
      </c>
      <c r="E16" s="161">
        <v>14</v>
      </c>
      <c r="F16" s="161">
        <v>77</v>
      </c>
      <c r="G16" s="286">
        <v>13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7">
        <v>12</v>
      </c>
      <c r="B17" s="271" t="s">
        <v>23</v>
      </c>
      <c r="C17" s="161">
        <v>0</v>
      </c>
      <c r="D17" s="161">
        <v>0</v>
      </c>
      <c r="E17" s="161">
        <v>11</v>
      </c>
      <c r="F17" s="161">
        <v>81</v>
      </c>
      <c r="G17" s="286">
        <v>27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7">
        <v>13</v>
      </c>
      <c r="B18" s="271" t="s">
        <v>49</v>
      </c>
      <c r="C18" s="161">
        <v>0</v>
      </c>
      <c r="D18" s="161">
        <v>0</v>
      </c>
      <c r="E18" s="161">
        <v>9</v>
      </c>
      <c r="F18" s="161">
        <v>93</v>
      </c>
      <c r="G18" s="286">
        <v>32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7">
        <v>14</v>
      </c>
      <c r="B19" s="271" t="s">
        <v>26</v>
      </c>
      <c r="C19" s="161">
        <v>0</v>
      </c>
      <c r="D19" s="161">
        <v>0</v>
      </c>
      <c r="E19" s="161">
        <v>9</v>
      </c>
      <c r="F19" s="161">
        <v>83</v>
      </c>
      <c r="G19" s="286">
        <v>45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7">
        <v>15</v>
      </c>
      <c r="B20" s="271" t="s">
        <v>48</v>
      </c>
      <c r="C20" s="161">
        <v>0</v>
      </c>
      <c r="D20" s="161">
        <v>0</v>
      </c>
      <c r="E20" s="161">
        <v>7</v>
      </c>
      <c r="F20" s="161">
        <v>84</v>
      </c>
      <c r="G20" s="286">
        <v>42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7">
        <v>16</v>
      </c>
      <c r="B21" s="271" t="s">
        <v>51</v>
      </c>
      <c r="C21" s="161">
        <v>0</v>
      </c>
      <c r="D21" s="161">
        <v>0</v>
      </c>
      <c r="E21" s="161">
        <v>4</v>
      </c>
      <c r="F21" s="161">
        <v>105</v>
      </c>
      <c r="G21" s="286">
        <v>37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7">
        <v>17</v>
      </c>
      <c r="B22" s="271" t="s">
        <v>41</v>
      </c>
      <c r="C22" s="161">
        <v>0</v>
      </c>
      <c r="D22" s="161">
        <v>0</v>
      </c>
      <c r="E22" s="161">
        <v>4</v>
      </c>
      <c r="F22" s="161">
        <v>82</v>
      </c>
      <c r="G22" s="286">
        <v>45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7">
        <v>18</v>
      </c>
      <c r="B23" s="271" t="s">
        <v>22</v>
      </c>
      <c r="C23" s="161">
        <v>0</v>
      </c>
      <c r="D23" s="161">
        <v>0</v>
      </c>
      <c r="E23" s="161">
        <v>3</v>
      </c>
      <c r="F23" s="161">
        <v>73</v>
      </c>
      <c r="G23" s="286">
        <v>53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7">
        <v>19</v>
      </c>
      <c r="B24" s="271" t="s">
        <v>30</v>
      </c>
      <c r="C24" s="161">
        <v>0</v>
      </c>
      <c r="D24" s="161">
        <v>0</v>
      </c>
      <c r="E24" s="161">
        <v>3</v>
      </c>
      <c r="F24" s="161">
        <v>50</v>
      </c>
      <c r="G24" s="286">
        <v>63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7">
        <v>20</v>
      </c>
      <c r="B25" s="272" t="s">
        <v>24</v>
      </c>
      <c r="C25" s="161">
        <v>0</v>
      </c>
      <c r="D25" s="270">
        <v>0</v>
      </c>
      <c r="E25" s="161">
        <v>2</v>
      </c>
      <c r="F25" s="161">
        <v>89</v>
      </c>
      <c r="G25" s="286">
        <v>56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7">
        <v>21</v>
      </c>
      <c r="B26" s="271" t="s">
        <v>28</v>
      </c>
      <c r="C26" s="161">
        <v>0</v>
      </c>
      <c r="D26" s="161">
        <v>0</v>
      </c>
      <c r="E26" s="161">
        <v>2</v>
      </c>
      <c r="F26" s="161">
        <v>51</v>
      </c>
      <c r="G26" s="286">
        <v>47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7">
        <v>22</v>
      </c>
      <c r="B27" s="271" t="s">
        <v>25</v>
      </c>
      <c r="C27" s="161">
        <v>0</v>
      </c>
      <c r="D27" s="161">
        <v>0</v>
      </c>
      <c r="E27" s="161">
        <v>1</v>
      </c>
      <c r="F27" s="161">
        <v>25</v>
      </c>
      <c r="G27" s="286">
        <v>42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7">
        <v>23</v>
      </c>
      <c r="B28" s="271" t="s">
        <v>31</v>
      </c>
      <c r="C28" s="161">
        <v>0</v>
      </c>
      <c r="D28" s="161">
        <v>0</v>
      </c>
      <c r="E28" s="161">
        <v>1</v>
      </c>
      <c r="F28" s="161">
        <v>24</v>
      </c>
      <c r="G28" s="286">
        <v>27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7">
        <v>24</v>
      </c>
      <c r="B29" s="271" t="s">
        <v>64</v>
      </c>
      <c r="C29" s="161">
        <v>0</v>
      </c>
      <c r="D29" s="161">
        <v>0</v>
      </c>
      <c r="E29" s="161">
        <v>1</v>
      </c>
      <c r="F29" s="161">
        <v>9</v>
      </c>
      <c r="G29" s="286">
        <v>31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7">
        <v>25</v>
      </c>
      <c r="B30" s="271" t="s">
        <v>29</v>
      </c>
      <c r="C30" s="161">
        <v>0</v>
      </c>
      <c r="D30" s="161">
        <v>0</v>
      </c>
      <c r="E30" s="161">
        <v>0</v>
      </c>
      <c r="F30" s="265">
        <v>53</v>
      </c>
      <c r="G30" s="286">
        <v>71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7">
        <v>26</v>
      </c>
      <c r="B31" s="272" t="s">
        <v>33</v>
      </c>
      <c r="C31" s="161">
        <v>0</v>
      </c>
      <c r="D31" s="266">
        <v>0</v>
      </c>
      <c r="E31" s="266">
        <v>0</v>
      </c>
      <c r="F31" s="267">
        <v>42</v>
      </c>
      <c r="G31" s="286">
        <v>41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7">
        <v>27</v>
      </c>
      <c r="B32" s="271" t="s">
        <v>34</v>
      </c>
      <c r="C32" s="161">
        <v>0</v>
      </c>
      <c r="D32" s="161">
        <v>0</v>
      </c>
      <c r="E32" s="161">
        <v>0</v>
      </c>
      <c r="F32" s="161">
        <v>31</v>
      </c>
      <c r="G32" s="286">
        <v>77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7"/>
      <c r="B33" s="272" t="s">
        <v>35</v>
      </c>
      <c r="C33" s="161"/>
      <c r="D33" s="264">
        <v>0</v>
      </c>
      <c r="E33" s="264">
        <v>0</v>
      </c>
      <c r="F33" s="264">
        <v>28</v>
      </c>
      <c r="G33" s="286">
        <v>85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7">
        <v>28</v>
      </c>
      <c r="B34" s="271" t="s">
        <v>63</v>
      </c>
      <c r="C34" s="161">
        <v>0</v>
      </c>
      <c r="D34" s="264">
        <v>0</v>
      </c>
      <c r="E34" s="264">
        <v>0</v>
      </c>
      <c r="F34" s="264">
        <v>23</v>
      </c>
      <c r="G34" s="286">
        <v>73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7">
        <v>29</v>
      </c>
      <c r="B35" s="268" t="s">
        <v>32</v>
      </c>
      <c r="C35" s="228">
        <v>0</v>
      </c>
      <c r="D35" s="269">
        <v>0</v>
      </c>
      <c r="E35" s="228">
        <v>0</v>
      </c>
      <c r="F35" s="228">
        <v>3</v>
      </c>
      <c r="G35" s="269">
        <v>10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26"/>
      <c r="B42" s="326"/>
      <c r="C42" s="326"/>
      <c r="D42" s="326"/>
      <c r="E42" s="326"/>
      <c r="F42" s="326"/>
      <c r="G42" s="326"/>
      <c r="H42" s="3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X13" sqref="X13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30" t="s">
        <v>37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9">
        <v>1</v>
      </c>
      <c r="B6" s="287" t="s">
        <v>71</v>
      </c>
      <c r="C6" s="233">
        <v>45329</v>
      </c>
      <c r="D6" s="234">
        <f t="shared" ref="D6:D34" si="0">SUM(E6:I6,K6:O6,Q6:U6)</f>
        <v>2149</v>
      </c>
      <c r="E6" s="80">
        <v>144</v>
      </c>
      <c r="F6" s="80">
        <v>148</v>
      </c>
      <c r="G6" s="80">
        <v>144</v>
      </c>
      <c r="H6" s="81">
        <v>148</v>
      </c>
      <c r="I6" s="80">
        <v>144</v>
      </c>
      <c r="J6" s="235">
        <f t="shared" ref="J6:J34" si="1">SUM(E6:I6)</f>
        <v>728</v>
      </c>
      <c r="K6" s="80">
        <v>144</v>
      </c>
      <c r="L6" s="80">
        <v>140</v>
      </c>
      <c r="M6" s="80">
        <v>148</v>
      </c>
      <c r="N6" s="81">
        <v>148</v>
      </c>
      <c r="O6" s="85">
        <v>140</v>
      </c>
      <c r="P6" s="235">
        <f t="shared" ref="P6:P34" si="2">SUM(K6:O6)</f>
        <v>720</v>
      </c>
      <c r="Q6" s="289">
        <v>143</v>
      </c>
      <c r="R6" s="85">
        <v>140</v>
      </c>
      <c r="S6" s="85">
        <v>131</v>
      </c>
      <c r="T6" s="81">
        <v>143</v>
      </c>
      <c r="U6" s="290">
        <v>144</v>
      </c>
      <c r="V6" s="236">
        <f t="shared" ref="V6:V34" si="3"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29">
        <v>2</v>
      </c>
      <c r="B7" s="288" t="s">
        <v>46</v>
      </c>
      <c r="C7" s="69">
        <v>45238</v>
      </c>
      <c r="D7" s="237">
        <f t="shared" si="0"/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 t="shared" si="1"/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 t="shared" si="2"/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0">
        <f t="shared" si="3"/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29">
        <v>3</v>
      </c>
      <c r="B8" s="230" t="s">
        <v>45</v>
      </c>
      <c r="C8" s="69">
        <v>45329</v>
      </c>
      <c r="D8" s="237">
        <f t="shared" si="0"/>
        <v>2080</v>
      </c>
      <c r="E8" s="63">
        <v>144</v>
      </c>
      <c r="F8" s="63">
        <v>143</v>
      </c>
      <c r="G8" s="63">
        <v>128</v>
      </c>
      <c r="H8" s="67">
        <v>144</v>
      </c>
      <c r="I8" s="63">
        <v>128</v>
      </c>
      <c r="J8" s="98">
        <f t="shared" si="1"/>
        <v>687</v>
      </c>
      <c r="K8" s="63">
        <v>140</v>
      </c>
      <c r="L8" s="63">
        <v>144</v>
      </c>
      <c r="M8" s="63">
        <v>148</v>
      </c>
      <c r="N8" s="67">
        <v>140</v>
      </c>
      <c r="O8" s="238">
        <v>140</v>
      </c>
      <c r="P8" s="98">
        <f t="shared" si="2"/>
        <v>712</v>
      </c>
      <c r="Q8" s="239">
        <v>148</v>
      </c>
      <c r="R8" s="238">
        <v>143</v>
      </c>
      <c r="S8" s="70">
        <v>124</v>
      </c>
      <c r="T8" s="67">
        <v>147</v>
      </c>
      <c r="U8" s="238">
        <v>119</v>
      </c>
      <c r="V8" s="240">
        <f t="shared" si="3"/>
        <v>681</v>
      </c>
      <c r="W8" s="1"/>
      <c r="X8" s="1"/>
      <c r="Y8" s="1"/>
      <c r="Z8" s="1"/>
      <c r="AA8" s="1"/>
      <c r="AB8" s="1"/>
      <c r="AC8" s="1"/>
    </row>
    <row r="9" spans="1:29" ht="18.600000000000001">
      <c r="A9" s="229">
        <v>4</v>
      </c>
      <c r="B9" s="230" t="s">
        <v>2</v>
      </c>
      <c r="C9" s="69">
        <v>45266</v>
      </c>
      <c r="D9" s="237">
        <f t="shared" si="0"/>
        <v>2053</v>
      </c>
      <c r="E9" s="63">
        <v>130</v>
      </c>
      <c r="F9" s="63">
        <v>131</v>
      </c>
      <c r="G9" s="63">
        <v>142</v>
      </c>
      <c r="H9" s="67">
        <v>134</v>
      </c>
      <c r="I9" s="63">
        <v>129</v>
      </c>
      <c r="J9" s="98">
        <f t="shared" si="1"/>
        <v>666</v>
      </c>
      <c r="K9" s="63">
        <v>140</v>
      </c>
      <c r="L9" s="63">
        <v>140</v>
      </c>
      <c r="M9" s="63">
        <v>143</v>
      </c>
      <c r="N9" s="67">
        <v>126</v>
      </c>
      <c r="O9" s="238">
        <v>144</v>
      </c>
      <c r="P9" s="98">
        <f t="shared" si="2"/>
        <v>693</v>
      </c>
      <c r="Q9" s="86">
        <v>142</v>
      </c>
      <c r="R9" s="70">
        <v>133</v>
      </c>
      <c r="S9" s="70">
        <v>144</v>
      </c>
      <c r="T9" s="67">
        <v>144</v>
      </c>
      <c r="U9" s="238">
        <v>131</v>
      </c>
      <c r="V9" s="240">
        <f t="shared" si="3"/>
        <v>694</v>
      </c>
      <c r="W9" s="1"/>
      <c r="X9" s="1"/>
      <c r="Y9" s="1"/>
      <c r="Z9" s="1"/>
      <c r="AA9" s="1"/>
      <c r="AB9" s="1"/>
      <c r="AC9" s="1"/>
    </row>
    <row r="10" spans="1:29" ht="18.600000000000001">
      <c r="A10" s="229">
        <v>5</v>
      </c>
      <c r="B10" s="230" t="s">
        <v>11</v>
      </c>
      <c r="C10" s="69">
        <v>45266</v>
      </c>
      <c r="D10" s="237">
        <f t="shared" si="0"/>
        <v>2037</v>
      </c>
      <c r="E10" s="63">
        <v>140</v>
      </c>
      <c r="F10" s="63">
        <v>140</v>
      </c>
      <c r="G10" s="63">
        <v>127</v>
      </c>
      <c r="H10" s="67">
        <v>144</v>
      </c>
      <c r="I10" s="63">
        <v>130</v>
      </c>
      <c r="J10" s="98">
        <f t="shared" si="1"/>
        <v>681</v>
      </c>
      <c r="K10" s="63">
        <v>144</v>
      </c>
      <c r="L10" s="63">
        <v>144</v>
      </c>
      <c r="M10" s="63">
        <v>144</v>
      </c>
      <c r="N10" s="67">
        <v>128</v>
      </c>
      <c r="O10" s="70">
        <v>140</v>
      </c>
      <c r="P10" s="98">
        <f t="shared" si="2"/>
        <v>700</v>
      </c>
      <c r="Q10" s="70">
        <v>120</v>
      </c>
      <c r="R10" s="70">
        <v>127</v>
      </c>
      <c r="S10" s="70">
        <v>140</v>
      </c>
      <c r="T10" s="67">
        <v>129</v>
      </c>
      <c r="U10" s="238">
        <v>140</v>
      </c>
      <c r="V10" s="240">
        <f t="shared" si="3"/>
        <v>656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9">
        <v>6</v>
      </c>
      <c r="B11" s="230" t="s">
        <v>3</v>
      </c>
      <c r="C11" s="69">
        <v>45329</v>
      </c>
      <c r="D11" s="237">
        <f t="shared" si="0"/>
        <v>2013</v>
      </c>
      <c r="E11" s="63">
        <v>144</v>
      </c>
      <c r="F11" s="63">
        <v>129</v>
      </c>
      <c r="G11" s="63">
        <v>144</v>
      </c>
      <c r="H11" s="67">
        <v>140</v>
      </c>
      <c r="I11" s="63">
        <v>127</v>
      </c>
      <c r="J11" s="98">
        <f t="shared" si="1"/>
        <v>684</v>
      </c>
      <c r="K11" s="63">
        <v>121</v>
      </c>
      <c r="L11" s="63">
        <v>129</v>
      </c>
      <c r="M11" s="63">
        <v>127</v>
      </c>
      <c r="N11" s="67">
        <v>126</v>
      </c>
      <c r="O11" s="238">
        <v>140</v>
      </c>
      <c r="P11" s="98">
        <f t="shared" si="2"/>
        <v>643</v>
      </c>
      <c r="Q11" s="86">
        <v>142</v>
      </c>
      <c r="R11" s="86">
        <v>148</v>
      </c>
      <c r="S11" s="86">
        <v>144</v>
      </c>
      <c r="T11" s="62">
        <v>125</v>
      </c>
      <c r="U11" s="238">
        <v>127</v>
      </c>
      <c r="V11" s="240">
        <f t="shared" si="3"/>
        <v>686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9">
        <v>7</v>
      </c>
      <c r="B12" s="230" t="s">
        <v>20</v>
      </c>
      <c r="C12" s="69" t="s">
        <v>74</v>
      </c>
      <c r="D12" s="237">
        <f t="shared" si="0"/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 t="shared" si="1"/>
        <v>655</v>
      </c>
      <c r="K12" s="63">
        <v>129</v>
      </c>
      <c r="L12" s="63">
        <v>142</v>
      </c>
      <c r="M12" s="63">
        <v>143</v>
      </c>
      <c r="N12" s="67">
        <v>140</v>
      </c>
      <c r="O12" s="238">
        <v>144</v>
      </c>
      <c r="P12" s="98">
        <f t="shared" si="2"/>
        <v>698</v>
      </c>
      <c r="Q12" s="238">
        <v>128</v>
      </c>
      <c r="R12" s="238">
        <v>141</v>
      </c>
      <c r="S12" s="70">
        <v>128</v>
      </c>
      <c r="T12" s="67">
        <v>123</v>
      </c>
      <c r="U12" s="238">
        <v>115</v>
      </c>
      <c r="V12" s="240">
        <f t="shared" si="3"/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9">
        <v>8</v>
      </c>
      <c r="B13" s="230" t="s">
        <v>18</v>
      </c>
      <c r="C13" s="69">
        <v>45329</v>
      </c>
      <c r="D13" s="237">
        <f t="shared" si="0"/>
        <v>1966</v>
      </c>
      <c r="E13" s="63">
        <v>130</v>
      </c>
      <c r="F13" s="63">
        <v>132</v>
      </c>
      <c r="G13" s="63">
        <v>129</v>
      </c>
      <c r="H13" s="67">
        <v>128</v>
      </c>
      <c r="I13" s="63">
        <v>129</v>
      </c>
      <c r="J13" s="98">
        <f t="shared" si="1"/>
        <v>648</v>
      </c>
      <c r="K13" s="63">
        <v>127</v>
      </c>
      <c r="L13" s="63">
        <v>148</v>
      </c>
      <c r="M13" s="63">
        <v>127</v>
      </c>
      <c r="N13" s="67">
        <v>144</v>
      </c>
      <c r="O13" s="238">
        <v>140</v>
      </c>
      <c r="P13" s="98">
        <f t="shared" si="2"/>
        <v>686</v>
      </c>
      <c r="Q13" s="86">
        <v>129</v>
      </c>
      <c r="R13" s="86">
        <v>106</v>
      </c>
      <c r="S13" s="86">
        <v>129</v>
      </c>
      <c r="T13" s="62">
        <v>140</v>
      </c>
      <c r="U13" s="238">
        <v>128</v>
      </c>
      <c r="V13" s="240">
        <f t="shared" si="3"/>
        <v>632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9">
        <v>9</v>
      </c>
      <c r="B14" s="230" t="s">
        <v>21</v>
      </c>
      <c r="C14" s="69">
        <v>45329</v>
      </c>
      <c r="D14" s="237">
        <f t="shared" si="0"/>
        <v>1958</v>
      </c>
      <c r="E14" s="63">
        <v>128</v>
      </c>
      <c r="F14" s="63">
        <v>141</v>
      </c>
      <c r="G14" s="63">
        <v>115</v>
      </c>
      <c r="H14" s="67">
        <v>140</v>
      </c>
      <c r="I14" s="63">
        <v>127</v>
      </c>
      <c r="J14" s="98">
        <f t="shared" si="1"/>
        <v>651</v>
      </c>
      <c r="K14" s="63">
        <v>144</v>
      </c>
      <c r="L14" s="63">
        <v>116</v>
      </c>
      <c r="M14" s="63">
        <v>129</v>
      </c>
      <c r="N14" s="67">
        <v>140</v>
      </c>
      <c r="O14" s="238">
        <v>129</v>
      </c>
      <c r="P14" s="98">
        <f t="shared" si="2"/>
        <v>658</v>
      </c>
      <c r="Q14" s="70">
        <v>115</v>
      </c>
      <c r="R14" s="70">
        <v>127</v>
      </c>
      <c r="S14" s="70">
        <v>140</v>
      </c>
      <c r="T14" s="67">
        <v>140</v>
      </c>
      <c r="U14" s="238">
        <v>127</v>
      </c>
      <c r="V14" s="240">
        <f t="shared" si="3"/>
        <v>649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9">
        <v>10</v>
      </c>
      <c r="B15" s="230" t="s">
        <v>58</v>
      </c>
      <c r="C15" s="69">
        <v>45210</v>
      </c>
      <c r="D15" s="237">
        <f t="shared" si="0"/>
        <v>1957</v>
      </c>
      <c r="E15" s="63">
        <v>120</v>
      </c>
      <c r="F15" s="63">
        <v>127</v>
      </c>
      <c r="G15" s="63">
        <v>114</v>
      </c>
      <c r="H15" s="67">
        <v>140</v>
      </c>
      <c r="I15" s="63">
        <v>140</v>
      </c>
      <c r="J15" s="98">
        <f t="shared" si="1"/>
        <v>641</v>
      </c>
      <c r="K15" s="63">
        <v>127</v>
      </c>
      <c r="L15" s="63">
        <v>132</v>
      </c>
      <c r="M15" s="63">
        <v>128</v>
      </c>
      <c r="N15" s="67">
        <v>140</v>
      </c>
      <c r="O15" s="70">
        <v>129</v>
      </c>
      <c r="P15" s="98">
        <f t="shared" si="2"/>
        <v>656</v>
      </c>
      <c r="Q15" s="86">
        <v>129</v>
      </c>
      <c r="R15" s="70">
        <v>140</v>
      </c>
      <c r="S15" s="70">
        <v>128</v>
      </c>
      <c r="T15" s="67">
        <v>134</v>
      </c>
      <c r="U15" s="238">
        <v>129</v>
      </c>
      <c r="V15" s="240">
        <f t="shared" si="3"/>
        <v>660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9">
        <v>11</v>
      </c>
      <c r="B16" s="230" t="s">
        <v>19</v>
      </c>
      <c r="C16" s="69">
        <v>45266</v>
      </c>
      <c r="D16" s="237">
        <f t="shared" si="0"/>
        <v>1956</v>
      </c>
      <c r="E16" s="63">
        <v>140</v>
      </c>
      <c r="F16" s="63">
        <v>126</v>
      </c>
      <c r="G16" s="63">
        <v>131</v>
      </c>
      <c r="H16" s="67">
        <v>131</v>
      </c>
      <c r="I16" s="63">
        <v>127</v>
      </c>
      <c r="J16" s="98">
        <f t="shared" si="1"/>
        <v>655</v>
      </c>
      <c r="K16" s="63">
        <v>128</v>
      </c>
      <c r="L16" s="63">
        <v>140</v>
      </c>
      <c r="M16" s="63">
        <v>144</v>
      </c>
      <c r="N16" s="67">
        <v>127</v>
      </c>
      <c r="O16" s="238">
        <v>127</v>
      </c>
      <c r="P16" s="98">
        <f t="shared" si="2"/>
        <v>666</v>
      </c>
      <c r="Q16" s="86">
        <v>128</v>
      </c>
      <c r="R16" s="70">
        <v>141</v>
      </c>
      <c r="S16" s="70">
        <v>125</v>
      </c>
      <c r="T16" s="67">
        <v>123</v>
      </c>
      <c r="U16" s="238">
        <v>118</v>
      </c>
      <c r="V16" s="240">
        <f t="shared" si="3"/>
        <v>635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9">
        <v>12</v>
      </c>
      <c r="B17" s="230" t="s">
        <v>23</v>
      </c>
      <c r="C17" s="69">
        <v>45329</v>
      </c>
      <c r="D17" s="237">
        <f t="shared" si="0"/>
        <v>1946</v>
      </c>
      <c r="E17" s="63">
        <v>126</v>
      </c>
      <c r="F17" s="63">
        <v>129</v>
      </c>
      <c r="G17" s="63">
        <v>114</v>
      </c>
      <c r="H17" s="67">
        <v>143</v>
      </c>
      <c r="I17" s="63">
        <v>128</v>
      </c>
      <c r="J17" s="98">
        <f t="shared" si="1"/>
        <v>640</v>
      </c>
      <c r="K17" s="63">
        <v>140</v>
      </c>
      <c r="L17" s="63">
        <v>129</v>
      </c>
      <c r="M17" s="63">
        <v>128</v>
      </c>
      <c r="N17" s="67">
        <v>143</v>
      </c>
      <c r="O17" s="238">
        <v>126</v>
      </c>
      <c r="P17" s="98">
        <f t="shared" si="2"/>
        <v>666</v>
      </c>
      <c r="Q17" s="86">
        <v>127</v>
      </c>
      <c r="R17" s="70">
        <v>128</v>
      </c>
      <c r="S17" s="70">
        <v>132</v>
      </c>
      <c r="T17" s="67">
        <v>140</v>
      </c>
      <c r="U17" s="238">
        <v>113</v>
      </c>
      <c r="V17" s="240">
        <f t="shared" si="3"/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9">
        <v>13</v>
      </c>
      <c r="B18" s="230" t="s">
        <v>48</v>
      </c>
      <c r="C18" s="69">
        <v>45315</v>
      </c>
      <c r="D18" s="237">
        <f t="shared" si="0"/>
        <v>1920</v>
      </c>
      <c r="E18" s="63">
        <v>116</v>
      </c>
      <c r="F18" s="63">
        <v>129</v>
      </c>
      <c r="G18" s="63">
        <v>132</v>
      </c>
      <c r="H18" s="63">
        <v>120</v>
      </c>
      <c r="I18" s="63">
        <v>140</v>
      </c>
      <c r="J18" s="98">
        <f t="shared" si="1"/>
        <v>637</v>
      </c>
      <c r="K18" s="63">
        <v>128</v>
      </c>
      <c r="L18" s="63">
        <v>115</v>
      </c>
      <c r="M18" s="63">
        <v>128</v>
      </c>
      <c r="N18" s="63">
        <v>129</v>
      </c>
      <c r="O18" s="63">
        <v>134</v>
      </c>
      <c r="P18" s="98">
        <f t="shared" si="2"/>
        <v>634</v>
      </c>
      <c r="Q18" s="86">
        <v>127</v>
      </c>
      <c r="R18" s="86">
        <v>142</v>
      </c>
      <c r="S18" s="86">
        <v>123</v>
      </c>
      <c r="T18" s="86">
        <v>117</v>
      </c>
      <c r="U18" s="86">
        <v>140</v>
      </c>
      <c r="V18" s="240">
        <f t="shared" si="3"/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9">
        <v>14</v>
      </c>
      <c r="B19" s="230" t="s">
        <v>51</v>
      </c>
      <c r="C19" s="69">
        <v>45329</v>
      </c>
      <c r="D19" s="237">
        <f t="shared" si="0"/>
        <v>1893</v>
      </c>
      <c r="E19" s="63">
        <v>129</v>
      </c>
      <c r="F19" s="63">
        <v>131</v>
      </c>
      <c r="G19" s="63">
        <v>128</v>
      </c>
      <c r="H19" s="67">
        <v>127</v>
      </c>
      <c r="I19" s="63">
        <v>111</v>
      </c>
      <c r="J19" s="98">
        <f t="shared" si="1"/>
        <v>626</v>
      </c>
      <c r="K19" s="63">
        <v>132</v>
      </c>
      <c r="L19" s="63">
        <v>123</v>
      </c>
      <c r="M19" s="63">
        <v>118</v>
      </c>
      <c r="N19" s="67">
        <v>128</v>
      </c>
      <c r="O19" s="70">
        <v>117</v>
      </c>
      <c r="P19" s="98">
        <f t="shared" si="2"/>
        <v>618</v>
      </c>
      <c r="Q19" s="86">
        <v>128</v>
      </c>
      <c r="R19" s="70">
        <v>126</v>
      </c>
      <c r="S19" s="70">
        <v>144</v>
      </c>
      <c r="T19" s="67">
        <v>127</v>
      </c>
      <c r="U19" s="238">
        <v>124</v>
      </c>
      <c r="V19" s="240">
        <f t="shared" si="3"/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29">
        <v>15</v>
      </c>
      <c r="B20" s="230" t="s">
        <v>49</v>
      </c>
      <c r="C20" s="69">
        <v>45238</v>
      </c>
      <c r="D20" s="237">
        <f t="shared" si="0"/>
        <v>1891</v>
      </c>
      <c r="E20" s="63">
        <v>112</v>
      </c>
      <c r="F20" s="63">
        <v>127</v>
      </c>
      <c r="G20" s="63">
        <v>128</v>
      </c>
      <c r="H20" s="63">
        <v>131</v>
      </c>
      <c r="I20" s="63">
        <v>120</v>
      </c>
      <c r="J20" s="98">
        <f t="shared" si="1"/>
        <v>618</v>
      </c>
      <c r="K20" s="63">
        <v>140</v>
      </c>
      <c r="L20" s="63">
        <v>132</v>
      </c>
      <c r="M20" s="63">
        <v>125</v>
      </c>
      <c r="N20" s="63">
        <v>135</v>
      </c>
      <c r="O20" s="63">
        <v>124</v>
      </c>
      <c r="P20" s="98">
        <f t="shared" si="2"/>
        <v>656</v>
      </c>
      <c r="Q20" s="86">
        <v>117</v>
      </c>
      <c r="R20" s="86">
        <v>124</v>
      </c>
      <c r="S20" s="86">
        <v>120</v>
      </c>
      <c r="T20" s="86">
        <v>128</v>
      </c>
      <c r="U20" s="86">
        <v>128</v>
      </c>
      <c r="V20" s="240">
        <f t="shared" si="3"/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29">
        <v>16</v>
      </c>
      <c r="B21" s="231" t="s">
        <v>42</v>
      </c>
      <c r="C21" s="69">
        <v>45315</v>
      </c>
      <c r="D21" s="237">
        <f t="shared" si="0"/>
        <v>1877</v>
      </c>
      <c r="E21" s="63">
        <v>121</v>
      </c>
      <c r="F21" s="63">
        <v>128</v>
      </c>
      <c r="G21" s="63">
        <v>130</v>
      </c>
      <c r="H21" s="63">
        <v>128</v>
      </c>
      <c r="I21" s="63">
        <v>131</v>
      </c>
      <c r="J21" s="98">
        <f t="shared" si="1"/>
        <v>638</v>
      </c>
      <c r="K21" s="63">
        <v>127</v>
      </c>
      <c r="L21" s="63">
        <v>108</v>
      </c>
      <c r="M21" s="63">
        <v>124</v>
      </c>
      <c r="N21" s="63">
        <v>117</v>
      </c>
      <c r="O21" s="63">
        <v>131</v>
      </c>
      <c r="P21" s="98">
        <f t="shared" si="2"/>
        <v>607</v>
      </c>
      <c r="Q21" s="63">
        <v>140</v>
      </c>
      <c r="R21" s="63">
        <v>120</v>
      </c>
      <c r="S21" s="63">
        <v>129</v>
      </c>
      <c r="T21" s="63">
        <v>126</v>
      </c>
      <c r="U21" s="63">
        <v>117</v>
      </c>
      <c r="V21" s="240">
        <f t="shared" si="3"/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9">
        <v>17</v>
      </c>
      <c r="B22" s="230" t="s">
        <v>24</v>
      </c>
      <c r="C22" s="69">
        <v>45315</v>
      </c>
      <c r="D22" s="237">
        <f t="shared" si="0"/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 t="shared" si="1"/>
        <v>598</v>
      </c>
      <c r="K22" s="63">
        <v>126</v>
      </c>
      <c r="L22" s="63">
        <v>126</v>
      </c>
      <c r="M22" s="63">
        <v>124</v>
      </c>
      <c r="N22" s="67">
        <v>126</v>
      </c>
      <c r="O22" s="238">
        <v>127</v>
      </c>
      <c r="P22" s="98">
        <f t="shared" si="2"/>
        <v>629</v>
      </c>
      <c r="Q22" s="86">
        <v>127</v>
      </c>
      <c r="R22" s="70">
        <v>124</v>
      </c>
      <c r="S22" s="70">
        <v>130</v>
      </c>
      <c r="T22" s="67">
        <v>132</v>
      </c>
      <c r="U22" s="238">
        <v>126</v>
      </c>
      <c r="V22" s="240">
        <f t="shared" si="3"/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9">
        <v>18</v>
      </c>
      <c r="B23" s="230" t="s">
        <v>33</v>
      </c>
      <c r="C23" s="69">
        <v>45329</v>
      </c>
      <c r="D23" s="237">
        <f t="shared" si="0"/>
        <v>1853</v>
      </c>
      <c r="E23" s="63">
        <v>128</v>
      </c>
      <c r="F23" s="63">
        <v>121</v>
      </c>
      <c r="G23" s="63">
        <v>124</v>
      </c>
      <c r="H23" s="67">
        <v>122</v>
      </c>
      <c r="I23" s="63">
        <v>129</v>
      </c>
      <c r="J23" s="98">
        <f t="shared" si="1"/>
        <v>624</v>
      </c>
      <c r="K23" s="63">
        <v>127</v>
      </c>
      <c r="L23" s="63">
        <v>106</v>
      </c>
      <c r="M23" s="63">
        <v>126</v>
      </c>
      <c r="N23" s="67">
        <v>123</v>
      </c>
      <c r="O23" s="238">
        <v>128</v>
      </c>
      <c r="P23" s="98">
        <f t="shared" si="2"/>
        <v>610</v>
      </c>
      <c r="Q23" s="86">
        <v>129</v>
      </c>
      <c r="R23" s="86">
        <v>111</v>
      </c>
      <c r="S23" s="86">
        <v>123</v>
      </c>
      <c r="T23" s="62">
        <v>126</v>
      </c>
      <c r="U23" s="238">
        <v>130</v>
      </c>
      <c r="V23" s="240">
        <f t="shared" si="3"/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9">
        <v>19</v>
      </c>
      <c r="B24" s="230" t="s">
        <v>22</v>
      </c>
      <c r="C24" s="69">
        <v>45315</v>
      </c>
      <c r="D24" s="237">
        <f t="shared" si="0"/>
        <v>1851</v>
      </c>
      <c r="E24" s="63">
        <v>120</v>
      </c>
      <c r="F24" s="63">
        <v>116</v>
      </c>
      <c r="G24" s="63">
        <v>127</v>
      </c>
      <c r="H24" s="67">
        <v>115</v>
      </c>
      <c r="I24" s="63">
        <v>124</v>
      </c>
      <c r="J24" s="98">
        <f t="shared" si="1"/>
        <v>602</v>
      </c>
      <c r="K24" s="63">
        <v>128</v>
      </c>
      <c r="L24" s="63">
        <v>113</v>
      </c>
      <c r="M24" s="63">
        <v>123</v>
      </c>
      <c r="N24" s="67">
        <v>124</v>
      </c>
      <c r="O24" s="238">
        <v>129</v>
      </c>
      <c r="P24" s="98">
        <f t="shared" si="2"/>
        <v>617</v>
      </c>
      <c r="Q24" s="86">
        <v>123</v>
      </c>
      <c r="R24" s="70">
        <v>128</v>
      </c>
      <c r="S24" s="70">
        <v>127</v>
      </c>
      <c r="T24" s="67">
        <v>127</v>
      </c>
      <c r="U24" s="238">
        <v>127</v>
      </c>
      <c r="V24" s="240">
        <f t="shared" si="3"/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9">
        <v>20</v>
      </c>
      <c r="B25" s="230" t="s">
        <v>26</v>
      </c>
      <c r="C25" s="69">
        <v>45196</v>
      </c>
      <c r="D25" s="237">
        <f t="shared" si="0"/>
        <v>1848</v>
      </c>
      <c r="E25" s="63">
        <v>107</v>
      </c>
      <c r="F25" s="63">
        <v>112</v>
      </c>
      <c r="G25" s="63">
        <v>109</v>
      </c>
      <c r="H25" s="67">
        <v>122</v>
      </c>
      <c r="I25" s="63">
        <v>121</v>
      </c>
      <c r="J25" s="98">
        <f t="shared" si="1"/>
        <v>571</v>
      </c>
      <c r="K25" s="63">
        <v>129</v>
      </c>
      <c r="L25" s="63">
        <v>125</v>
      </c>
      <c r="M25" s="63">
        <v>140</v>
      </c>
      <c r="N25" s="67">
        <v>129</v>
      </c>
      <c r="O25" s="238">
        <v>121</v>
      </c>
      <c r="P25" s="98">
        <f t="shared" si="2"/>
        <v>644</v>
      </c>
      <c r="Q25" s="86">
        <v>127</v>
      </c>
      <c r="R25" s="70">
        <v>128</v>
      </c>
      <c r="S25" s="70">
        <v>128</v>
      </c>
      <c r="T25" s="67">
        <v>128</v>
      </c>
      <c r="U25" s="238">
        <v>122</v>
      </c>
      <c r="V25" s="240">
        <f t="shared" si="3"/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9">
        <v>21</v>
      </c>
      <c r="B26" s="230" t="s">
        <v>28</v>
      </c>
      <c r="C26" s="69">
        <v>45329</v>
      </c>
      <c r="D26" s="237">
        <f t="shared" si="0"/>
        <v>1837</v>
      </c>
      <c r="E26" s="63">
        <v>124</v>
      </c>
      <c r="F26" s="63">
        <v>123</v>
      </c>
      <c r="G26" s="63">
        <v>121</v>
      </c>
      <c r="H26" s="67">
        <v>120</v>
      </c>
      <c r="I26" s="63">
        <v>130</v>
      </c>
      <c r="J26" s="98">
        <f t="shared" si="1"/>
        <v>618</v>
      </c>
      <c r="K26" s="63">
        <v>107</v>
      </c>
      <c r="L26" s="63">
        <v>121</v>
      </c>
      <c r="M26" s="63">
        <v>128</v>
      </c>
      <c r="N26" s="67">
        <v>140</v>
      </c>
      <c r="O26" s="238">
        <v>126</v>
      </c>
      <c r="P26" s="98">
        <f t="shared" si="2"/>
        <v>622</v>
      </c>
      <c r="Q26" s="86">
        <v>116</v>
      </c>
      <c r="R26" s="70">
        <v>109</v>
      </c>
      <c r="S26" s="70">
        <v>131</v>
      </c>
      <c r="T26" s="67">
        <v>110</v>
      </c>
      <c r="U26" s="238">
        <v>131</v>
      </c>
      <c r="V26" s="240">
        <f t="shared" si="3"/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9">
        <v>22</v>
      </c>
      <c r="B27" s="230" t="s">
        <v>30</v>
      </c>
      <c r="C27" s="69">
        <v>45315</v>
      </c>
      <c r="D27" s="237">
        <f t="shared" si="0"/>
        <v>1790</v>
      </c>
      <c r="E27" s="63">
        <v>113</v>
      </c>
      <c r="F27" s="63">
        <v>108</v>
      </c>
      <c r="G27" s="63">
        <v>111</v>
      </c>
      <c r="H27" s="67">
        <v>124</v>
      </c>
      <c r="I27" s="63">
        <v>123</v>
      </c>
      <c r="J27" s="98">
        <f t="shared" si="1"/>
        <v>579</v>
      </c>
      <c r="K27" s="63">
        <v>127</v>
      </c>
      <c r="L27" s="63">
        <v>115</v>
      </c>
      <c r="M27" s="63">
        <v>121</v>
      </c>
      <c r="N27" s="67">
        <v>140</v>
      </c>
      <c r="O27" s="238">
        <v>116</v>
      </c>
      <c r="P27" s="98">
        <f t="shared" si="2"/>
        <v>619</v>
      </c>
      <c r="Q27" s="86">
        <v>111</v>
      </c>
      <c r="R27" s="70">
        <v>124</v>
      </c>
      <c r="S27" s="70">
        <v>115</v>
      </c>
      <c r="T27" s="67">
        <v>115</v>
      </c>
      <c r="U27" s="238">
        <v>127</v>
      </c>
      <c r="V27" s="240">
        <f t="shared" si="3"/>
        <v>592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9">
        <v>23</v>
      </c>
      <c r="B28" s="230" t="s">
        <v>29</v>
      </c>
      <c r="C28" s="69">
        <v>45315</v>
      </c>
      <c r="D28" s="237">
        <f t="shared" si="0"/>
        <v>1763</v>
      </c>
      <c r="E28" s="63">
        <v>120</v>
      </c>
      <c r="F28" s="63">
        <v>120</v>
      </c>
      <c r="G28" s="63">
        <v>109</v>
      </c>
      <c r="H28" s="67">
        <v>121</v>
      </c>
      <c r="I28" s="63">
        <v>104</v>
      </c>
      <c r="J28" s="98">
        <f t="shared" si="1"/>
        <v>574</v>
      </c>
      <c r="K28" s="63">
        <v>126</v>
      </c>
      <c r="L28" s="63">
        <v>103</v>
      </c>
      <c r="M28" s="63">
        <v>128</v>
      </c>
      <c r="N28" s="67">
        <v>124</v>
      </c>
      <c r="O28" s="238">
        <v>123</v>
      </c>
      <c r="P28" s="98">
        <f t="shared" si="2"/>
        <v>604</v>
      </c>
      <c r="Q28" s="86">
        <v>124</v>
      </c>
      <c r="R28" s="70">
        <v>123</v>
      </c>
      <c r="S28" s="70">
        <v>128</v>
      </c>
      <c r="T28" s="67">
        <v>109</v>
      </c>
      <c r="U28" s="238">
        <v>101</v>
      </c>
      <c r="V28" s="240">
        <f t="shared" si="3"/>
        <v>585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9">
        <v>24</v>
      </c>
      <c r="B29" s="230" t="s">
        <v>25</v>
      </c>
      <c r="C29" s="69">
        <v>45315</v>
      </c>
      <c r="D29" s="237">
        <f t="shared" si="0"/>
        <v>1751</v>
      </c>
      <c r="E29" s="63">
        <v>125</v>
      </c>
      <c r="F29" s="63">
        <v>126</v>
      </c>
      <c r="G29" s="63">
        <v>111</v>
      </c>
      <c r="H29" s="67">
        <v>107</v>
      </c>
      <c r="I29" s="63">
        <v>115</v>
      </c>
      <c r="J29" s="98">
        <f t="shared" si="1"/>
        <v>584</v>
      </c>
      <c r="K29" s="63">
        <v>113</v>
      </c>
      <c r="L29" s="63">
        <v>92</v>
      </c>
      <c r="M29" s="63">
        <v>122</v>
      </c>
      <c r="N29" s="67">
        <v>126</v>
      </c>
      <c r="O29" s="238">
        <v>125</v>
      </c>
      <c r="P29" s="98">
        <f t="shared" si="2"/>
        <v>578</v>
      </c>
      <c r="Q29" s="86">
        <v>125</v>
      </c>
      <c r="R29" s="70">
        <v>123</v>
      </c>
      <c r="S29" s="70">
        <v>125</v>
      </c>
      <c r="T29" s="67">
        <v>109</v>
      </c>
      <c r="U29" s="238">
        <v>107</v>
      </c>
      <c r="V29" s="240">
        <f t="shared" si="3"/>
        <v>589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9">
        <v>25</v>
      </c>
      <c r="B30" s="230" t="s">
        <v>34</v>
      </c>
      <c r="C30" s="69">
        <v>45315</v>
      </c>
      <c r="D30" s="237">
        <f t="shared" si="0"/>
        <v>1716</v>
      </c>
      <c r="E30" s="63">
        <v>129</v>
      </c>
      <c r="F30" s="63">
        <v>106</v>
      </c>
      <c r="G30" s="63">
        <v>110</v>
      </c>
      <c r="H30" s="67">
        <v>123</v>
      </c>
      <c r="I30" s="63">
        <v>110</v>
      </c>
      <c r="J30" s="98">
        <f t="shared" si="1"/>
        <v>578</v>
      </c>
      <c r="K30" s="63">
        <v>115</v>
      </c>
      <c r="L30" s="63">
        <v>111</v>
      </c>
      <c r="M30" s="63">
        <v>109</v>
      </c>
      <c r="N30" s="67">
        <v>104</v>
      </c>
      <c r="O30" s="238">
        <v>122</v>
      </c>
      <c r="P30" s="98">
        <f t="shared" si="2"/>
        <v>561</v>
      </c>
      <c r="Q30" s="238">
        <v>126</v>
      </c>
      <c r="R30" s="238">
        <v>111</v>
      </c>
      <c r="S30" s="70">
        <v>112</v>
      </c>
      <c r="T30" s="67">
        <v>105</v>
      </c>
      <c r="U30" s="238">
        <v>123</v>
      </c>
      <c r="V30" s="240">
        <f t="shared" si="3"/>
        <v>577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9">
        <v>26</v>
      </c>
      <c r="B31" s="230" t="s">
        <v>35</v>
      </c>
      <c r="C31" s="69">
        <v>45266</v>
      </c>
      <c r="D31" s="237">
        <f t="shared" si="0"/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 t="shared" si="1"/>
        <v>572</v>
      </c>
      <c r="K31" s="63">
        <v>107</v>
      </c>
      <c r="L31" s="63">
        <v>101</v>
      </c>
      <c r="M31" s="63">
        <v>95</v>
      </c>
      <c r="N31" s="67">
        <v>114</v>
      </c>
      <c r="O31" s="238">
        <v>109</v>
      </c>
      <c r="P31" s="98">
        <f t="shared" si="2"/>
        <v>526</v>
      </c>
      <c r="Q31" s="70">
        <v>114</v>
      </c>
      <c r="R31" s="70">
        <v>121</v>
      </c>
      <c r="S31" s="70">
        <v>124</v>
      </c>
      <c r="T31" s="67">
        <v>120</v>
      </c>
      <c r="U31" s="238">
        <v>126</v>
      </c>
      <c r="V31" s="240">
        <f t="shared" si="3"/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9">
        <v>27</v>
      </c>
      <c r="B32" s="230" t="s">
        <v>63</v>
      </c>
      <c r="C32" s="69">
        <v>45266</v>
      </c>
      <c r="D32" s="237">
        <f t="shared" si="0"/>
        <v>1698</v>
      </c>
      <c r="E32" s="63">
        <v>89</v>
      </c>
      <c r="F32" s="63">
        <v>80</v>
      </c>
      <c r="G32" s="63">
        <v>112</v>
      </c>
      <c r="H32" s="67">
        <v>108</v>
      </c>
      <c r="I32" s="63">
        <v>124</v>
      </c>
      <c r="J32" s="98">
        <f t="shared" si="1"/>
        <v>513</v>
      </c>
      <c r="K32" s="63">
        <v>107</v>
      </c>
      <c r="L32" s="63">
        <v>109</v>
      </c>
      <c r="M32" s="63">
        <v>120</v>
      </c>
      <c r="N32" s="63">
        <v>120</v>
      </c>
      <c r="O32" s="63">
        <v>121</v>
      </c>
      <c r="P32" s="98">
        <f t="shared" si="2"/>
        <v>577</v>
      </c>
      <c r="Q32" s="86">
        <v>117</v>
      </c>
      <c r="R32" s="70">
        <v>123</v>
      </c>
      <c r="S32" s="70">
        <v>120</v>
      </c>
      <c r="T32" s="67">
        <v>122</v>
      </c>
      <c r="U32" s="238">
        <v>126</v>
      </c>
      <c r="V32" s="240">
        <f t="shared" si="3"/>
        <v>608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9">
        <v>28</v>
      </c>
      <c r="B33" s="230" t="s">
        <v>64</v>
      </c>
      <c r="C33" s="69">
        <v>45329</v>
      </c>
      <c r="D33" s="237">
        <f t="shared" si="0"/>
        <v>1664</v>
      </c>
      <c r="E33" s="63">
        <v>92</v>
      </c>
      <c r="F33" s="63">
        <v>91</v>
      </c>
      <c r="G33" s="63">
        <v>93</v>
      </c>
      <c r="H33" s="67">
        <v>107</v>
      </c>
      <c r="I33" s="63">
        <v>128</v>
      </c>
      <c r="J33" s="98">
        <f t="shared" si="1"/>
        <v>511</v>
      </c>
      <c r="K33" s="63">
        <v>140</v>
      </c>
      <c r="L33" s="63">
        <v>123</v>
      </c>
      <c r="M33" s="63">
        <v>100</v>
      </c>
      <c r="N33" s="67">
        <v>107</v>
      </c>
      <c r="O33" s="70">
        <v>128</v>
      </c>
      <c r="P33" s="98">
        <f t="shared" si="2"/>
        <v>598</v>
      </c>
      <c r="Q33" s="86">
        <v>91</v>
      </c>
      <c r="R33" s="70">
        <v>120</v>
      </c>
      <c r="S33" s="70">
        <v>107</v>
      </c>
      <c r="T33" s="67">
        <v>126</v>
      </c>
      <c r="U33" s="238">
        <v>111</v>
      </c>
      <c r="V33" s="240">
        <f t="shared" si="3"/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9">
        <v>29</v>
      </c>
      <c r="B34" s="232" t="s">
        <v>32</v>
      </c>
      <c r="C34" s="241">
        <v>45329</v>
      </c>
      <c r="D34" s="242">
        <f t="shared" si="0"/>
        <v>1627</v>
      </c>
      <c r="E34" s="243">
        <v>104</v>
      </c>
      <c r="F34" s="243">
        <v>110</v>
      </c>
      <c r="G34" s="243">
        <v>107</v>
      </c>
      <c r="H34" s="244">
        <v>108</v>
      </c>
      <c r="I34" s="243">
        <v>90</v>
      </c>
      <c r="J34" s="245">
        <f t="shared" si="1"/>
        <v>519</v>
      </c>
      <c r="K34" s="243">
        <v>104</v>
      </c>
      <c r="L34" s="243">
        <v>102</v>
      </c>
      <c r="M34" s="243">
        <v>110</v>
      </c>
      <c r="N34" s="244">
        <v>98</v>
      </c>
      <c r="O34" s="246">
        <v>114</v>
      </c>
      <c r="P34" s="245">
        <f t="shared" si="2"/>
        <v>528</v>
      </c>
      <c r="Q34" s="246">
        <v>120</v>
      </c>
      <c r="R34" s="246">
        <v>123</v>
      </c>
      <c r="S34" s="246">
        <v>103</v>
      </c>
      <c r="T34" s="244">
        <v>107</v>
      </c>
      <c r="U34" s="247">
        <v>127</v>
      </c>
      <c r="V34" s="248">
        <f t="shared" si="3"/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9"/>
      <c r="B35" s="15"/>
      <c r="C35" s="69"/>
      <c r="D35" s="237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8"/>
      <c r="V35" s="237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topLeftCell="A13" workbookViewId="0">
      <selection activeCell="J21" sqref="J21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7" t="s">
        <v>66</v>
      </c>
      <c r="B1" s="258" t="s">
        <v>65</v>
      </c>
      <c r="C1" s="258" t="s">
        <v>67</v>
      </c>
      <c r="D1" s="260" t="s">
        <v>69</v>
      </c>
    </row>
    <row r="2" spans="1:4" ht="17.399999999999999">
      <c r="A2" s="257" t="s">
        <v>46</v>
      </c>
      <c r="B2" s="259">
        <v>132.66999999999999</v>
      </c>
      <c r="C2" s="259">
        <f>SUM(Tussenstand!E11)</f>
        <v>135.49523809523811</v>
      </c>
      <c r="D2" s="261">
        <f t="shared" ref="D2:D30" si="0">SUM(C2-B2)</f>
        <v>2.8252380952381202</v>
      </c>
    </row>
    <row r="3" spans="1:4" ht="17.399999999999999">
      <c r="A3" s="257" t="s">
        <v>11</v>
      </c>
      <c r="B3" s="259">
        <v>124.6</v>
      </c>
      <c r="C3" s="259">
        <f>SUM(Tussenstand!E9)</f>
        <v>130.60740740740741</v>
      </c>
      <c r="D3" s="261">
        <f t="shared" si="0"/>
        <v>6.0074074074074133</v>
      </c>
    </row>
    <row r="4" spans="1:4" ht="17.399999999999999">
      <c r="A4" s="257" t="s">
        <v>18</v>
      </c>
      <c r="B4" s="259">
        <v>118.06</v>
      </c>
      <c r="C4" s="259">
        <f>SUM(Tussenstand!E7)</f>
        <v>125.07333333333334</v>
      </c>
      <c r="D4" s="261">
        <f t="shared" si="0"/>
        <v>7.0133333333333354</v>
      </c>
    </row>
    <row r="5" spans="1:4" ht="17.399999999999999">
      <c r="A5" s="257" t="s">
        <v>45</v>
      </c>
      <c r="B5" s="259">
        <v>127.14</v>
      </c>
      <c r="C5" s="259">
        <f>SUM(Tussenstand!E8)</f>
        <v>134.49523809523811</v>
      </c>
      <c r="D5" s="261">
        <f t="shared" si="0"/>
        <v>7.3552380952381071</v>
      </c>
    </row>
    <row r="6" spans="1:4" ht="17.399999999999999">
      <c r="A6" s="257" t="s">
        <v>19</v>
      </c>
      <c r="B6" s="259">
        <v>113.8</v>
      </c>
      <c r="C6" s="259">
        <f>SUM(Tussenstand!E6)</f>
        <v>125.08</v>
      </c>
      <c r="D6" s="261">
        <f t="shared" si="0"/>
        <v>11.280000000000001</v>
      </c>
    </row>
    <row r="7" spans="1:4" ht="17.399999999999999">
      <c r="A7" s="257" t="s">
        <v>26</v>
      </c>
      <c r="B7" s="259">
        <v>106</v>
      </c>
      <c r="C7" s="259">
        <f>SUM(Tussenstand!E21)</f>
        <v>119.02666666666667</v>
      </c>
      <c r="D7" s="261">
        <f t="shared" si="0"/>
        <v>13.026666666666671</v>
      </c>
    </row>
    <row r="8" spans="1:4" ht="17.399999999999999">
      <c r="A8" s="257" t="s">
        <v>20</v>
      </c>
      <c r="B8" s="259">
        <v>114.16</v>
      </c>
      <c r="C8" s="259">
        <f>SUM(Tussenstand!E5)</f>
        <v>127.27333333333333</v>
      </c>
      <c r="D8" s="261">
        <f t="shared" si="0"/>
        <v>13.11333333333333</v>
      </c>
    </row>
    <row r="9" spans="1:4" ht="17.399999999999999">
      <c r="A9" s="257" t="s">
        <v>22</v>
      </c>
      <c r="B9" s="259">
        <v>104.67</v>
      </c>
      <c r="C9" s="259">
        <f>SUM(Tussenstand!E19)</f>
        <v>118.66666666666667</v>
      </c>
      <c r="D9" s="261">
        <f t="shared" si="0"/>
        <v>13.99666666666667</v>
      </c>
    </row>
    <row r="10" spans="1:4" ht="17.399999999999999">
      <c r="A10" s="257" t="s">
        <v>4</v>
      </c>
      <c r="B10" s="259">
        <v>114.75</v>
      </c>
      <c r="C10" s="259">
        <f>SUM(Tussenstand!E3)</f>
        <v>129.84666666666666</v>
      </c>
      <c r="D10" s="261">
        <f t="shared" si="0"/>
        <v>15.096666666666664</v>
      </c>
    </row>
    <row r="11" spans="1:4" ht="17.399999999999999">
      <c r="A11" s="257" t="s">
        <v>21</v>
      </c>
      <c r="B11" s="259">
        <v>109.77</v>
      </c>
      <c r="C11" s="259">
        <f>SUM(Tussenstand!E16)</f>
        <v>125.29333333333334</v>
      </c>
      <c r="D11" s="261">
        <f t="shared" si="0"/>
        <v>15.523333333333341</v>
      </c>
    </row>
    <row r="12" spans="1:4" ht="17.399999999999999">
      <c r="A12" s="257" t="s">
        <v>25</v>
      </c>
      <c r="B12" s="259">
        <v>97.29</v>
      </c>
      <c r="C12" s="259">
        <f>SUM(Tussenstand!E30)</f>
        <v>112.94666666666667</v>
      </c>
      <c r="D12" s="261">
        <f t="shared" si="0"/>
        <v>15.656666666666666</v>
      </c>
    </row>
    <row r="13" spans="1:4" ht="17.399999999999999">
      <c r="A13" s="257" t="s">
        <v>23</v>
      </c>
      <c r="B13" s="259">
        <v>107.87</v>
      </c>
      <c r="C13" s="259">
        <f>SUM(Tussenstand!E17)</f>
        <v>123.77500000000001</v>
      </c>
      <c r="D13" s="261">
        <f t="shared" si="0"/>
        <v>15.905000000000001</v>
      </c>
    </row>
    <row r="14" spans="1:4" ht="17.399999999999999">
      <c r="A14" s="257" t="s">
        <v>48</v>
      </c>
      <c r="B14" s="259">
        <v>105.8</v>
      </c>
      <c r="C14" s="259">
        <f>SUM(Tussenstand!E18)</f>
        <v>122.76296296296296</v>
      </c>
      <c r="D14" s="261">
        <f t="shared" si="0"/>
        <v>16.962962962962962</v>
      </c>
    </row>
    <row r="15" spans="1:4" ht="17.399999999999999">
      <c r="A15" s="257" t="s">
        <v>58</v>
      </c>
      <c r="B15" s="259">
        <v>110.05</v>
      </c>
      <c r="C15" s="259">
        <f>SUM(Tussenstand!E20)</f>
        <v>127.18095238095238</v>
      </c>
      <c r="D15" s="261">
        <f t="shared" si="0"/>
        <v>17.13095238095238</v>
      </c>
    </row>
    <row r="16" spans="1:4" ht="17.399999999999999">
      <c r="A16" s="257" t="s">
        <v>24</v>
      </c>
      <c r="B16" s="259">
        <v>101.78</v>
      </c>
      <c r="C16" s="259">
        <f>SUM(Tussenstand!E14)</f>
        <v>118.97333333333333</v>
      </c>
      <c r="D16" s="261">
        <f t="shared" si="0"/>
        <v>17.193333333333328</v>
      </c>
    </row>
    <row r="17" spans="1:5" ht="17.399999999999999">
      <c r="A17" s="257" t="s">
        <v>41</v>
      </c>
      <c r="B17" s="259">
        <v>102.68</v>
      </c>
      <c r="C17" s="259">
        <f>SUM(Tussenstand!E13)</f>
        <v>120.3037037037037</v>
      </c>
      <c r="D17" s="261">
        <f t="shared" si="0"/>
        <v>17.623703703703697</v>
      </c>
    </row>
    <row r="18" spans="1:5" ht="17.399999999999999">
      <c r="A18" s="257" t="s">
        <v>3</v>
      </c>
      <c r="B18" s="259">
        <v>111.46</v>
      </c>
      <c r="C18" s="259">
        <f>SUM(Tussenstand!E4)</f>
        <v>129.4814814814815</v>
      </c>
      <c r="D18" s="261">
        <f t="shared" si="0"/>
        <v>18.021481481481501</v>
      </c>
    </row>
    <row r="19" spans="1:5" ht="17.399999999999999">
      <c r="A19" s="257" t="s">
        <v>30</v>
      </c>
      <c r="B19" s="259">
        <v>97.9</v>
      </c>
      <c r="C19" s="259">
        <f>SUM(Tussenstand!E25)</f>
        <v>116.09166666666667</v>
      </c>
      <c r="D19" s="261">
        <f t="shared" si="0"/>
        <v>18.191666666666663</v>
      </c>
    </row>
    <row r="20" spans="1:5" ht="17.399999999999999">
      <c r="A20" s="257" t="s">
        <v>29</v>
      </c>
      <c r="B20" s="259">
        <v>93.67</v>
      </c>
      <c r="C20" s="259">
        <f>SUM(Tussenstand!E28)</f>
        <v>112.42962962962963</v>
      </c>
      <c r="D20" s="261">
        <f t="shared" si="0"/>
        <v>18.759629629629629</v>
      </c>
    </row>
    <row r="21" spans="1:5" ht="17.399999999999999">
      <c r="A21" s="257" t="s">
        <v>35</v>
      </c>
      <c r="B21" s="259">
        <v>86.86</v>
      </c>
      <c r="C21" s="259">
        <f>SUM(Tussenstand!E26)</f>
        <v>106.76</v>
      </c>
      <c r="D21" s="261">
        <f t="shared" si="0"/>
        <v>19.900000000000006</v>
      </c>
    </row>
    <row r="22" spans="1:5" ht="17.399999999999999">
      <c r="A22" s="257" t="s">
        <v>32</v>
      </c>
      <c r="B22" s="259">
        <v>88.27</v>
      </c>
      <c r="C22" s="259">
        <f>SUM(Tussenstand!E34)</f>
        <v>108.46666666666667</v>
      </c>
      <c r="D22" s="261">
        <f t="shared" si="0"/>
        <v>20.196666666666673</v>
      </c>
    </row>
    <row r="23" spans="1:5" ht="17.399999999999999">
      <c r="A23" s="257" t="s">
        <v>49</v>
      </c>
      <c r="B23" s="259">
        <v>103.61</v>
      </c>
      <c r="C23" s="259">
        <f>SUM(Tussenstand!E15)</f>
        <v>123.83703703703704</v>
      </c>
      <c r="D23" s="261">
        <f t="shared" si="0"/>
        <v>20.227037037037036</v>
      </c>
    </row>
    <row r="24" spans="1:5" ht="17.399999999999999">
      <c r="A24" s="257" t="s">
        <v>34</v>
      </c>
      <c r="B24" s="259">
        <v>89.88</v>
      </c>
      <c r="C24" s="259">
        <f>SUM(Tussenstand!E27)</f>
        <v>110.49166666666666</v>
      </c>
      <c r="D24" s="261">
        <f t="shared" si="0"/>
        <v>20.611666666666665</v>
      </c>
    </row>
    <row r="25" spans="1:5" ht="17.399999999999999">
      <c r="A25" s="257" t="s">
        <v>33</v>
      </c>
      <c r="B25" s="259">
        <v>93.36</v>
      </c>
      <c r="C25" s="259">
        <f>SUM(Tussenstand!E29)</f>
        <v>116</v>
      </c>
      <c r="D25" s="261">
        <f t="shared" si="0"/>
        <v>22.64</v>
      </c>
    </row>
    <row r="26" spans="1:5" ht="17.399999999999999">
      <c r="A26" s="257" t="s">
        <v>51</v>
      </c>
      <c r="B26" s="259">
        <v>95.52</v>
      </c>
      <c r="C26" s="259">
        <f>SUM(Tussenstand!E23)</f>
        <v>121.23333333333333</v>
      </c>
      <c r="D26" s="261">
        <f t="shared" si="0"/>
        <v>25.713333333333338</v>
      </c>
    </row>
    <row r="27" spans="1:5" ht="17.399999999999999">
      <c r="A27" s="257" t="s">
        <v>28</v>
      </c>
      <c r="B27" s="259">
        <v>86.07</v>
      </c>
      <c r="C27" s="259">
        <f>SUM(Tussenstand!E24)</f>
        <v>116.57142857142857</v>
      </c>
      <c r="D27" s="261">
        <f t="shared" si="0"/>
        <v>30.501428571428576</v>
      </c>
    </row>
    <row r="28" spans="1:5" ht="17.399999999999999">
      <c r="A28" s="257" t="s">
        <v>64</v>
      </c>
      <c r="B28" s="259">
        <v>0</v>
      </c>
      <c r="C28" s="259">
        <f>SUM(Tussenstand!E33)</f>
        <v>104.33333333333333</v>
      </c>
      <c r="D28" s="261">
        <f t="shared" si="0"/>
        <v>104.33333333333333</v>
      </c>
      <c r="E28" s="257" t="s">
        <v>70</v>
      </c>
    </row>
    <row r="29" spans="1:5" ht="17.399999999999999">
      <c r="A29" s="257" t="s">
        <v>63</v>
      </c>
      <c r="B29" s="259">
        <v>0</v>
      </c>
      <c r="C29" s="259">
        <f>SUM(Tussenstand!E31)</f>
        <v>108.09166666666667</v>
      </c>
      <c r="D29" s="261">
        <f t="shared" si="0"/>
        <v>108.09166666666667</v>
      </c>
      <c r="E29" s="257" t="s">
        <v>70</v>
      </c>
    </row>
    <row r="30" spans="1:5" ht="17.399999999999999">
      <c r="A30" s="257" t="s">
        <v>71</v>
      </c>
      <c r="B30" s="259">
        <v>0</v>
      </c>
      <c r="C30" s="259">
        <f>SUM(Tussenstand!E10)</f>
        <v>140.00833333333333</v>
      </c>
      <c r="D30" s="261">
        <f t="shared" si="0"/>
        <v>140.00833333333333</v>
      </c>
      <c r="E30" s="257" t="s">
        <v>70</v>
      </c>
    </row>
  </sheetData>
  <sortState xmlns:xlrd2="http://schemas.microsoft.com/office/spreadsheetml/2017/richdata2" ref="A2:E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2024-02-09T09:36:05Z</dcterms:modified>
</cp:coreProperties>
</file>